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fileSharing readOnlyRecommended="1" userName="Ivan Polanco" reservationPassword="DB83"/>
  <workbookPr showInkAnnotation="0" autoCompressPictures="0"/>
  <bookViews>
    <workbookView xWindow="160" yWindow="0" windowWidth="16380" windowHeight="11960" tabRatio="211" firstSheet="2" activeTab="3"/>
  </bookViews>
  <sheets>
    <sheet name="Total" sheetId="1" r:id="rId1"/>
    <sheet name="Rural" sheetId="2" r:id="rId2"/>
    <sheet name="PEC" sheetId="3" r:id="rId3"/>
    <sheet name="PEC por Secretarias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4" l="1"/>
  <c r="D7" i="4"/>
  <c r="E7" i="4"/>
  <c r="G7" i="4"/>
  <c r="J7" i="4"/>
  <c r="C8" i="4"/>
  <c r="D8" i="4"/>
  <c r="E8" i="4"/>
  <c r="G8" i="4"/>
  <c r="H8" i="4"/>
  <c r="J8" i="4"/>
  <c r="C9" i="4"/>
  <c r="D9" i="4"/>
  <c r="E9" i="4"/>
  <c r="G9" i="4"/>
  <c r="H9" i="4"/>
  <c r="J9" i="4"/>
  <c r="C10" i="4"/>
  <c r="D10" i="4"/>
  <c r="E10" i="4"/>
  <c r="G10" i="4"/>
  <c r="H10" i="4"/>
  <c r="J10" i="4"/>
  <c r="C11" i="4"/>
  <c r="D11" i="4"/>
  <c r="E11" i="4"/>
  <c r="G11" i="4"/>
  <c r="H11" i="4"/>
  <c r="J11" i="4"/>
  <c r="C12" i="4"/>
  <c r="D12" i="4"/>
  <c r="E12" i="4"/>
  <c r="G12" i="4"/>
  <c r="H12" i="4"/>
  <c r="J12" i="4"/>
  <c r="C13" i="4"/>
  <c r="D13" i="4"/>
  <c r="E13" i="4"/>
  <c r="G13" i="4"/>
  <c r="H13" i="4"/>
  <c r="J13" i="4"/>
  <c r="C14" i="4"/>
  <c r="D14" i="4"/>
  <c r="E14" i="4"/>
  <c r="G14" i="4"/>
  <c r="H14" i="4"/>
  <c r="J14" i="4"/>
  <c r="C15" i="4"/>
  <c r="D15" i="4"/>
  <c r="E15" i="4"/>
  <c r="G15" i="4"/>
  <c r="H15" i="4"/>
  <c r="J15" i="4"/>
  <c r="C16" i="4"/>
  <c r="D16" i="4"/>
  <c r="E16" i="4"/>
  <c r="G16" i="4"/>
  <c r="H16" i="4"/>
  <c r="J16" i="4"/>
  <c r="C17" i="4"/>
  <c r="D17" i="4"/>
  <c r="E17" i="4"/>
  <c r="G17" i="4"/>
  <c r="H17" i="4"/>
  <c r="J17" i="4"/>
  <c r="C18" i="4"/>
  <c r="D18" i="4"/>
  <c r="E18" i="4"/>
  <c r="G18" i="4"/>
  <c r="H18" i="4"/>
  <c r="J18" i="4"/>
  <c r="C19" i="4"/>
  <c r="D19" i="4"/>
  <c r="E19" i="4"/>
  <c r="G19" i="4"/>
  <c r="H19" i="4"/>
  <c r="J19" i="4"/>
  <c r="C20" i="4"/>
  <c r="D20" i="4"/>
  <c r="E20" i="4"/>
  <c r="G20" i="4"/>
  <c r="H20" i="4"/>
  <c r="J20" i="4"/>
  <c r="C21" i="4"/>
  <c r="D21" i="4"/>
  <c r="E21" i="4"/>
  <c r="G21" i="4"/>
  <c r="H21" i="4"/>
  <c r="J21" i="4"/>
  <c r="C22" i="4"/>
  <c r="D22" i="4"/>
  <c r="E22" i="4"/>
  <c r="G22" i="4"/>
  <c r="H22" i="4"/>
  <c r="J22" i="4"/>
  <c r="C23" i="4"/>
  <c r="D23" i="4"/>
  <c r="E23" i="4"/>
  <c r="G23" i="4"/>
  <c r="H23" i="4"/>
  <c r="J23" i="4"/>
  <c r="C24" i="4"/>
  <c r="D24" i="4"/>
  <c r="E24" i="4"/>
  <c r="G24" i="4"/>
  <c r="H24" i="4"/>
  <c r="J24" i="4"/>
  <c r="K6" i="3"/>
  <c r="L6" i="3"/>
  <c r="K7" i="3"/>
  <c r="L7" i="3"/>
  <c r="K8" i="3"/>
  <c r="L8" i="3"/>
  <c r="K9" i="3"/>
  <c r="L9" i="3"/>
  <c r="L10" i="3"/>
  <c r="L11" i="3"/>
  <c r="L12" i="3"/>
  <c r="K13" i="3"/>
  <c r="L13" i="3"/>
  <c r="K14" i="3"/>
  <c r="L14" i="3"/>
  <c r="K15" i="3"/>
  <c r="L15" i="3"/>
  <c r="K16" i="3"/>
  <c r="L16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K35" i="3"/>
  <c r="L35" i="3"/>
  <c r="K36" i="3"/>
  <c r="L36" i="3"/>
  <c r="K37" i="3"/>
  <c r="L37" i="3"/>
  <c r="K38" i="3"/>
  <c r="L38" i="3"/>
  <c r="K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K68" i="3"/>
  <c r="L68" i="3"/>
  <c r="K69" i="3"/>
  <c r="L69" i="3"/>
  <c r="K70" i="3"/>
  <c r="L70" i="3"/>
  <c r="K71" i="3"/>
  <c r="L71" i="3"/>
  <c r="K72" i="3"/>
  <c r="L72" i="3"/>
  <c r="K73" i="3"/>
  <c r="L73" i="3"/>
  <c r="K74" i="3"/>
  <c r="L74" i="3"/>
  <c r="K75" i="3"/>
  <c r="L75" i="3"/>
  <c r="K76" i="3"/>
  <c r="L76" i="3"/>
  <c r="K77" i="3"/>
  <c r="L77" i="3"/>
  <c r="K78" i="3"/>
  <c r="L78" i="3"/>
  <c r="K79" i="3"/>
  <c r="L79" i="3"/>
  <c r="K80" i="3"/>
  <c r="L80" i="3"/>
  <c r="K81" i="3"/>
  <c r="L81" i="3"/>
  <c r="K82" i="3"/>
  <c r="L82" i="3"/>
  <c r="K83" i="3"/>
  <c r="L83" i="3"/>
  <c r="K84" i="3"/>
  <c r="L84" i="3"/>
  <c r="K85" i="3"/>
  <c r="L85" i="3"/>
  <c r="K86" i="3"/>
  <c r="L86" i="3"/>
  <c r="K87" i="3"/>
  <c r="L87" i="3"/>
  <c r="K88" i="3"/>
  <c r="L88" i="3"/>
  <c r="K89" i="3"/>
  <c r="L89" i="3"/>
  <c r="K90" i="3"/>
  <c r="L90" i="3"/>
  <c r="K91" i="3"/>
  <c r="L91" i="3"/>
  <c r="K92" i="3"/>
  <c r="L92" i="3"/>
  <c r="K93" i="3"/>
  <c r="L93" i="3"/>
  <c r="K94" i="3"/>
  <c r="L94" i="3"/>
  <c r="K95" i="3"/>
  <c r="L95" i="3"/>
  <c r="K96" i="3"/>
  <c r="L96" i="3"/>
  <c r="K97" i="3"/>
  <c r="L97" i="3"/>
  <c r="K98" i="3"/>
  <c r="K99" i="3"/>
  <c r="L99" i="3"/>
  <c r="K100" i="3"/>
  <c r="L100" i="3"/>
  <c r="K101" i="3"/>
  <c r="L101" i="3"/>
  <c r="K102" i="3"/>
  <c r="L102" i="3"/>
  <c r="K103" i="3"/>
  <c r="L103" i="3"/>
  <c r="K104" i="3"/>
  <c r="K105" i="3"/>
  <c r="L105" i="3"/>
  <c r="K106" i="3"/>
  <c r="L106" i="3"/>
  <c r="K107" i="3"/>
  <c r="L107" i="3"/>
  <c r="K108" i="3"/>
  <c r="L108" i="3"/>
  <c r="K109" i="3"/>
  <c r="L109" i="3"/>
  <c r="K110" i="3"/>
  <c r="L110" i="3"/>
  <c r="K111" i="3"/>
  <c r="L111" i="3"/>
  <c r="K112" i="3"/>
  <c r="L112" i="3"/>
  <c r="K113" i="3"/>
  <c r="L113" i="3"/>
  <c r="K114" i="3"/>
  <c r="L114" i="3"/>
  <c r="K115" i="3"/>
  <c r="L115" i="3"/>
  <c r="K116" i="3"/>
  <c r="L116" i="3"/>
  <c r="K117" i="3"/>
  <c r="L117" i="3"/>
  <c r="K118" i="3"/>
  <c r="L118" i="3"/>
  <c r="K119" i="3"/>
  <c r="L119" i="3"/>
  <c r="K120" i="3"/>
  <c r="L120" i="3"/>
  <c r="K121" i="3"/>
  <c r="L121" i="3"/>
  <c r="K122" i="3"/>
  <c r="L122" i="3"/>
  <c r="K123" i="3"/>
  <c r="L123" i="3"/>
  <c r="K124" i="3"/>
  <c r="L124" i="3"/>
  <c r="K125" i="3"/>
  <c r="L125" i="3"/>
  <c r="K126" i="3"/>
  <c r="L126" i="3"/>
  <c r="K127" i="3"/>
  <c r="L127" i="3"/>
  <c r="K128" i="3"/>
  <c r="L128" i="3"/>
  <c r="K129" i="3"/>
  <c r="L129" i="3"/>
  <c r="K130" i="3"/>
  <c r="L130" i="3"/>
  <c r="K131" i="3"/>
  <c r="L131" i="3"/>
  <c r="K132" i="3"/>
  <c r="L132" i="3"/>
  <c r="K133" i="3"/>
  <c r="L133" i="3"/>
  <c r="K134" i="3"/>
  <c r="L134" i="3"/>
  <c r="K135" i="3"/>
  <c r="L135" i="3"/>
  <c r="K136" i="3"/>
  <c r="L136" i="3"/>
  <c r="K137" i="3"/>
  <c r="L137" i="3"/>
  <c r="K138" i="3"/>
  <c r="L138" i="3"/>
  <c r="K139" i="3"/>
  <c r="L139" i="3"/>
  <c r="K140" i="3"/>
  <c r="L140" i="3"/>
  <c r="K141" i="3"/>
  <c r="L141" i="3"/>
  <c r="K142" i="3"/>
  <c r="L142" i="3"/>
  <c r="K143" i="3"/>
  <c r="L143" i="3"/>
  <c r="K144" i="3"/>
  <c r="L144" i="3"/>
  <c r="K145" i="3"/>
  <c r="L145" i="3"/>
  <c r="K146" i="3"/>
  <c r="L146" i="3"/>
  <c r="K147" i="3"/>
  <c r="L147" i="3"/>
  <c r="K148" i="3"/>
  <c r="L148" i="3"/>
  <c r="K149" i="3"/>
  <c r="L149" i="3"/>
  <c r="K150" i="3"/>
  <c r="L150" i="3"/>
  <c r="K151" i="3"/>
  <c r="L151" i="3"/>
  <c r="K152" i="3"/>
  <c r="L152" i="3"/>
  <c r="K153" i="3"/>
  <c r="L153" i="3"/>
  <c r="K154" i="3"/>
  <c r="L154" i="3"/>
  <c r="K155" i="3"/>
  <c r="K156" i="3"/>
  <c r="L156" i="3"/>
  <c r="K157" i="3"/>
  <c r="L157" i="3"/>
  <c r="K158" i="3"/>
  <c r="L158" i="3"/>
  <c r="K159" i="3"/>
  <c r="L159" i="3"/>
  <c r="K160" i="3"/>
  <c r="L160" i="3"/>
  <c r="K161" i="3"/>
  <c r="L161" i="3"/>
  <c r="K162" i="3"/>
  <c r="L162" i="3"/>
  <c r="K163" i="3"/>
  <c r="L163" i="3"/>
  <c r="K164" i="3"/>
  <c r="L164" i="3"/>
  <c r="K165" i="3"/>
  <c r="L165" i="3"/>
  <c r="K166" i="3"/>
  <c r="L166" i="3"/>
  <c r="K167" i="3"/>
  <c r="L167" i="3"/>
  <c r="K168" i="3"/>
  <c r="L168" i="3"/>
  <c r="K169" i="3"/>
  <c r="L169" i="3"/>
  <c r="K170" i="3"/>
  <c r="L170" i="3"/>
  <c r="K171" i="3"/>
  <c r="L171" i="3"/>
  <c r="K172" i="3"/>
  <c r="L172" i="3"/>
  <c r="K173" i="3"/>
  <c r="L173" i="3"/>
  <c r="K174" i="3"/>
  <c r="L174" i="3"/>
  <c r="K175" i="3"/>
  <c r="L175" i="3"/>
  <c r="K176" i="3"/>
  <c r="L176" i="3"/>
  <c r="K177" i="3"/>
  <c r="L177" i="3"/>
  <c r="K178" i="3"/>
  <c r="L178" i="3"/>
  <c r="K179" i="3"/>
  <c r="L179" i="3"/>
  <c r="K180" i="3"/>
  <c r="L180" i="3"/>
  <c r="K181" i="3"/>
  <c r="L181" i="3"/>
  <c r="K182" i="3"/>
  <c r="L182" i="3"/>
  <c r="K183" i="3"/>
  <c r="L183" i="3"/>
  <c r="K184" i="3"/>
  <c r="L184" i="3"/>
  <c r="K185" i="3"/>
  <c r="L185" i="3"/>
  <c r="K186" i="3"/>
  <c r="L186" i="3"/>
  <c r="K187" i="3"/>
  <c r="L187" i="3"/>
  <c r="K188" i="3"/>
  <c r="L188" i="3"/>
  <c r="K189" i="3"/>
  <c r="L189" i="3"/>
  <c r="K190" i="3"/>
  <c r="L190" i="3"/>
  <c r="K191" i="3"/>
  <c r="L191" i="3"/>
  <c r="K192" i="3"/>
  <c r="L192" i="3"/>
  <c r="K193" i="3"/>
  <c r="L193" i="3"/>
  <c r="K194" i="3"/>
  <c r="L194" i="3"/>
  <c r="K195" i="3"/>
  <c r="L195" i="3"/>
  <c r="K196" i="3"/>
  <c r="L196" i="3"/>
  <c r="K197" i="3"/>
  <c r="L197" i="3"/>
  <c r="G5" i="2"/>
  <c r="H5" i="2"/>
  <c r="I5" i="2"/>
  <c r="J5" i="2"/>
  <c r="L5" i="2"/>
  <c r="G11" i="2"/>
  <c r="H11" i="2"/>
  <c r="I11" i="2"/>
  <c r="J11" i="2"/>
  <c r="L11" i="2"/>
  <c r="G12" i="2"/>
  <c r="H12" i="2"/>
  <c r="I12" i="2"/>
  <c r="J12" i="2"/>
  <c r="L12" i="2"/>
  <c r="G13" i="2"/>
  <c r="H13" i="2"/>
  <c r="I13" i="2"/>
  <c r="J13" i="2"/>
  <c r="L13" i="2"/>
  <c r="G14" i="2"/>
  <c r="H14" i="2"/>
  <c r="I14" i="2"/>
  <c r="J14" i="2"/>
  <c r="L14" i="2"/>
  <c r="G15" i="2"/>
  <c r="H15" i="2"/>
  <c r="I15" i="2"/>
  <c r="J15" i="2"/>
  <c r="L15" i="2"/>
  <c r="E72" i="1"/>
  <c r="B21" i="2"/>
  <c r="F72" i="1"/>
  <c r="C21" i="2"/>
  <c r="G72" i="1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J4" i="1"/>
  <c r="K4" i="1"/>
  <c r="L4" i="1"/>
  <c r="M4" i="1"/>
  <c r="J6" i="1"/>
  <c r="K6" i="1"/>
  <c r="L6" i="1"/>
  <c r="M6" i="1"/>
  <c r="J7" i="1"/>
  <c r="K7" i="1"/>
  <c r="L7" i="1"/>
  <c r="M7" i="1"/>
  <c r="J8" i="1"/>
  <c r="K8" i="1"/>
  <c r="L8" i="1"/>
  <c r="M8" i="1"/>
  <c r="J9" i="1"/>
  <c r="K9" i="1"/>
  <c r="L9" i="1"/>
  <c r="M9" i="1"/>
  <c r="J10" i="1"/>
  <c r="K10" i="1"/>
  <c r="L10" i="1"/>
  <c r="M10" i="1"/>
  <c r="J11" i="1"/>
  <c r="K11" i="1"/>
  <c r="L11" i="1"/>
  <c r="M11" i="1"/>
  <c r="J12" i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J17" i="1"/>
  <c r="K17" i="1"/>
  <c r="L17" i="1"/>
  <c r="M17" i="1"/>
  <c r="J19" i="1"/>
  <c r="K19" i="1"/>
  <c r="L19" i="1"/>
  <c r="M19" i="1"/>
  <c r="J21" i="1"/>
  <c r="K21" i="1"/>
  <c r="L21" i="1"/>
  <c r="M21" i="1"/>
  <c r="J23" i="1"/>
  <c r="K23" i="1"/>
  <c r="L23" i="1"/>
  <c r="M23" i="1"/>
  <c r="J24" i="1"/>
  <c r="K24" i="1"/>
  <c r="L24" i="1"/>
  <c r="M24" i="1"/>
  <c r="J25" i="1"/>
  <c r="K25" i="1"/>
  <c r="L25" i="1"/>
  <c r="M25" i="1"/>
  <c r="J26" i="1"/>
  <c r="K26" i="1"/>
  <c r="L26" i="1"/>
  <c r="M26" i="1"/>
  <c r="J27" i="1"/>
  <c r="K27" i="1"/>
  <c r="L27" i="1"/>
  <c r="M27" i="1"/>
  <c r="J28" i="1"/>
  <c r="K28" i="1"/>
  <c r="L28" i="1"/>
  <c r="M28" i="1"/>
  <c r="J29" i="1"/>
  <c r="K29" i="1"/>
  <c r="L29" i="1"/>
  <c r="M29" i="1"/>
  <c r="J30" i="1"/>
  <c r="K30" i="1"/>
  <c r="L30" i="1"/>
  <c r="M30" i="1"/>
  <c r="J31" i="1"/>
  <c r="K31" i="1"/>
  <c r="L31" i="1"/>
  <c r="M31" i="1"/>
  <c r="J32" i="1"/>
  <c r="K32" i="1"/>
  <c r="L32" i="1"/>
  <c r="M32" i="1"/>
  <c r="J33" i="1"/>
  <c r="K33" i="1"/>
  <c r="L33" i="1"/>
  <c r="M33" i="1"/>
  <c r="J34" i="1"/>
  <c r="K34" i="1"/>
  <c r="L34" i="1"/>
  <c r="M34" i="1"/>
  <c r="J35" i="1"/>
  <c r="K35" i="1"/>
  <c r="L35" i="1"/>
  <c r="M35" i="1"/>
  <c r="J36" i="1"/>
  <c r="K36" i="1"/>
  <c r="L36" i="1"/>
  <c r="M36" i="1"/>
  <c r="J37" i="1"/>
  <c r="K37" i="1"/>
  <c r="L37" i="1"/>
  <c r="M37" i="1"/>
  <c r="J38" i="1"/>
  <c r="K38" i="1"/>
  <c r="L38" i="1"/>
  <c r="M38" i="1"/>
  <c r="J39" i="1"/>
  <c r="K39" i="1"/>
  <c r="L39" i="1"/>
  <c r="M39" i="1"/>
  <c r="J40" i="1"/>
  <c r="K40" i="1"/>
  <c r="L40" i="1"/>
  <c r="M40" i="1"/>
  <c r="J41" i="1"/>
  <c r="K41" i="1"/>
  <c r="L41" i="1"/>
  <c r="M41" i="1"/>
  <c r="J42" i="1"/>
  <c r="K42" i="1"/>
  <c r="L42" i="1"/>
  <c r="M42" i="1"/>
  <c r="J43" i="1"/>
  <c r="K43" i="1"/>
  <c r="L43" i="1"/>
  <c r="M43" i="1"/>
  <c r="J44" i="1"/>
  <c r="K44" i="1"/>
  <c r="L44" i="1"/>
  <c r="M44" i="1"/>
  <c r="J45" i="1"/>
  <c r="K45" i="1"/>
  <c r="L45" i="1"/>
  <c r="M45" i="1"/>
  <c r="J46" i="1"/>
  <c r="K46" i="1"/>
  <c r="L46" i="1"/>
  <c r="M46" i="1"/>
  <c r="J48" i="1"/>
  <c r="K48" i="1"/>
  <c r="L48" i="1"/>
  <c r="M48" i="1"/>
  <c r="J49" i="1"/>
  <c r="K49" i="1"/>
  <c r="L49" i="1"/>
  <c r="M49" i="1"/>
  <c r="J50" i="1"/>
  <c r="K50" i="1"/>
  <c r="L50" i="1"/>
  <c r="M50" i="1"/>
  <c r="J51" i="1"/>
  <c r="K51" i="1"/>
  <c r="L51" i="1"/>
  <c r="M51" i="1"/>
  <c r="J53" i="1"/>
  <c r="K53" i="1"/>
  <c r="L53" i="1"/>
  <c r="M53" i="1"/>
  <c r="J54" i="1"/>
  <c r="K54" i="1"/>
  <c r="L54" i="1"/>
  <c r="M54" i="1"/>
  <c r="J56" i="1"/>
  <c r="K56" i="1"/>
  <c r="L56" i="1"/>
  <c r="M56" i="1"/>
  <c r="J57" i="1"/>
  <c r="K57" i="1"/>
  <c r="L57" i="1"/>
  <c r="M57" i="1"/>
  <c r="J58" i="1"/>
  <c r="K58" i="1"/>
  <c r="L58" i="1"/>
  <c r="M58" i="1"/>
  <c r="J60" i="1"/>
  <c r="K60" i="1"/>
  <c r="L60" i="1"/>
  <c r="M60" i="1"/>
  <c r="J61" i="1"/>
  <c r="K61" i="1"/>
  <c r="L61" i="1"/>
  <c r="M61" i="1"/>
  <c r="J62" i="1"/>
  <c r="K62" i="1"/>
  <c r="L62" i="1"/>
  <c r="M62" i="1"/>
  <c r="J63" i="1"/>
  <c r="K63" i="1"/>
  <c r="L63" i="1"/>
  <c r="M63" i="1"/>
  <c r="J65" i="1"/>
  <c r="K65" i="1"/>
  <c r="L65" i="1"/>
  <c r="M65" i="1"/>
  <c r="J66" i="1"/>
  <c r="K66" i="1"/>
  <c r="L66" i="1"/>
  <c r="M66" i="1"/>
  <c r="J67" i="1"/>
  <c r="K67" i="1"/>
  <c r="L67" i="1"/>
  <c r="M67" i="1"/>
  <c r="J68" i="1"/>
  <c r="K68" i="1"/>
  <c r="L68" i="1"/>
  <c r="M68" i="1"/>
  <c r="J69" i="1"/>
  <c r="K69" i="1"/>
  <c r="L69" i="1"/>
  <c r="M69" i="1"/>
  <c r="H72" i="1"/>
  <c r="J72" i="1"/>
  <c r="K72" i="1"/>
  <c r="L72" i="1"/>
  <c r="M72" i="1"/>
  <c r="E73" i="1"/>
  <c r="F73" i="1"/>
  <c r="G73" i="1"/>
  <c r="H73" i="1"/>
  <c r="J73" i="1"/>
  <c r="K73" i="1"/>
  <c r="L73" i="1"/>
  <c r="M73" i="1"/>
</calcChain>
</file>

<file path=xl/sharedStrings.xml><?xml version="1.0" encoding="utf-8"?>
<sst xmlns="http://schemas.openxmlformats.org/spreadsheetml/2006/main" count="415" uniqueCount="317">
  <si>
    <t xml:space="preserve">ANEXO 1. GASTO NETO TOTAL (pesos) </t>
  </si>
  <si>
    <t>2013 Proy - 2012 Proy.</t>
  </si>
  <si>
    <t>2013 Proy.  2012 Aprob.</t>
  </si>
  <si>
    <t>2012 (Proy.)</t>
  </si>
  <si>
    <t>2012 (Aprob.)</t>
  </si>
  <si>
    <t>2013 (Proy.)</t>
  </si>
  <si>
    <t>2013 (Aprob.)</t>
  </si>
  <si>
    <t>Diferencia</t>
  </si>
  <si>
    <t>Inc. - Dec.</t>
  </si>
  <si>
    <t xml:space="preserve">A: RAMOS AUTÓNOMOS </t>
  </si>
  <si>
    <t xml:space="preserve">Gasto Programable </t>
  </si>
  <si>
    <t xml:space="preserve">  </t>
  </si>
  <si>
    <t xml:space="preserve">Poder Legislativo </t>
  </si>
  <si>
    <t xml:space="preserve">Cámara de Senadores </t>
  </si>
  <si>
    <t xml:space="preserve">Cámara de Diputados </t>
  </si>
  <si>
    <t>Auditoría Superior de la Federación</t>
  </si>
  <si>
    <t>Poder Judicial</t>
  </si>
  <si>
    <t>Suprema Corte de Justicia de la Nación</t>
  </si>
  <si>
    <t>Consejo de la Judicatura Federal</t>
  </si>
  <si>
    <t xml:space="preserve">Tribunal Electoral del Poder Judicial de la Federación </t>
  </si>
  <si>
    <t>Instituto Federal Electoral</t>
  </si>
  <si>
    <t>Comisión Nacional de los Derechos Humanos</t>
  </si>
  <si>
    <t xml:space="preserve">RAMO: 40 INFORMACIÓN NACIONAL ESTADÍSTICA Y GEOGRÁFICA </t>
  </si>
  <si>
    <t xml:space="preserve">Instituto Nacional de Estadística y Geografía  </t>
  </si>
  <si>
    <t xml:space="preserve">RAMO: 32 Tribunal Federal de Justicia Fiscal y Administrativa </t>
  </si>
  <si>
    <t xml:space="preserve">Tribunal Federal de Justicia Fiscal y Administrativa </t>
  </si>
  <si>
    <t xml:space="preserve">B: RAMOS ADMINISTRATIVOS </t>
  </si>
  <si>
    <t>02</t>
  </si>
  <si>
    <t xml:space="preserve">Presidencia de la República </t>
  </si>
  <si>
    <t>04</t>
  </si>
  <si>
    <t xml:space="preserve">Gobernación </t>
  </si>
  <si>
    <t>05</t>
  </si>
  <si>
    <t xml:space="preserve">Relaciones Exteriores </t>
  </si>
  <si>
    <t>06</t>
  </si>
  <si>
    <t xml:space="preserve">Hacienda y Crédito Público </t>
  </si>
  <si>
    <t>07</t>
  </si>
  <si>
    <t xml:space="preserve">Defensa Nacional </t>
  </si>
  <si>
    <t>08</t>
  </si>
  <si>
    <t xml:space="preserve">Agricultura, Ganadería, Desarrollo Rural, Pesca y Alimentación </t>
  </si>
  <si>
    <t>09</t>
  </si>
  <si>
    <t xml:space="preserve">Comunicaciones y Transportes </t>
  </si>
  <si>
    <t>10</t>
  </si>
  <si>
    <t xml:space="preserve">Economía </t>
  </si>
  <si>
    <t>11</t>
  </si>
  <si>
    <t>Educación Pública</t>
  </si>
  <si>
    <t>12</t>
  </si>
  <si>
    <t xml:space="preserve">Salud </t>
  </si>
  <si>
    <t>13</t>
  </si>
  <si>
    <t xml:space="preserve">Marina </t>
  </si>
  <si>
    <t>14</t>
  </si>
  <si>
    <t xml:space="preserve">Trabajo y Previsión Social </t>
  </si>
  <si>
    <t>15</t>
  </si>
  <si>
    <t xml:space="preserve">Reforma Agraria </t>
  </si>
  <si>
    <t>16</t>
  </si>
  <si>
    <t xml:space="preserve">Medio Ambiente y Recursos Naturales </t>
  </si>
  <si>
    <t>17</t>
  </si>
  <si>
    <t xml:space="preserve">Procuraduría General de la República </t>
  </si>
  <si>
    <t>18</t>
  </si>
  <si>
    <t>Energía</t>
  </si>
  <si>
    <t>20</t>
  </si>
  <si>
    <t xml:space="preserve">Desarrollo Social </t>
  </si>
  <si>
    <t>21</t>
  </si>
  <si>
    <t xml:space="preserve">Turismo </t>
  </si>
  <si>
    <t>27</t>
  </si>
  <si>
    <t xml:space="preserve">Función Pública </t>
  </si>
  <si>
    <t>31</t>
  </si>
  <si>
    <t xml:space="preserve">Tribunales Agrarios </t>
  </si>
  <si>
    <t>36</t>
  </si>
  <si>
    <t xml:space="preserve">Seguridad Pública </t>
  </si>
  <si>
    <t>37</t>
  </si>
  <si>
    <t xml:space="preserve">Consejería Jurídica del Ejecutivo Federal </t>
  </si>
  <si>
    <t>38</t>
  </si>
  <si>
    <t xml:space="preserve">Consejo Nacional de Ciencia y Tecnología </t>
  </si>
  <si>
    <t xml:space="preserve">C: RAMOS GENERALES </t>
  </si>
  <si>
    <t>19</t>
  </si>
  <si>
    <t xml:space="preserve">Aportaciones a Seguridad Social </t>
  </si>
  <si>
    <t>23</t>
  </si>
  <si>
    <t xml:space="preserve">Provisiones Salariales y Económicas </t>
  </si>
  <si>
    <t>25</t>
  </si>
  <si>
    <t xml:space="preserve">Previsiones y Aportaciones para los Sistemas de Educación Básica, Normal, Tecnológica y de Adultos </t>
  </si>
  <si>
    <t>33</t>
  </si>
  <si>
    <t xml:space="preserve">Aportaciones Federales para Entidades Federativas y Municipios </t>
  </si>
  <si>
    <t xml:space="preserve">Gasto No Programable </t>
  </si>
  <si>
    <t>24</t>
  </si>
  <si>
    <t xml:space="preserve">Deuda Pública </t>
  </si>
  <si>
    <t>28</t>
  </si>
  <si>
    <t xml:space="preserve">Participaciones a Entidades Federativas y Municipios </t>
  </si>
  <si>
    <t>29</t>
  </si>
  <si>
    <t xml:space="preserve">Erogaciones para las Operaciones y Programas de Saneamiento Financiero </t>
  </si>
  <si>
    <t>30</t>
  </si>
  <si>
    <t xml:space="preserve">Adeudos de Ejercicios Fiscales Anteriores </t>
  </si>
  <si>
    <t>34</t>
  </si>
  <si>
    <t>Erogaciones para los Programas de Apoyo a Ahorradores y Deudores de la Banca</t>
  </si>
  <si>
    <t xml:space="preserve">D: ENTIDADES SUJETAS A CONTROL PRESUPUESTARIO DIRECTO </t>
  </si>
  <si>
    <t>GYN</t>
  </si>
  <si>
    <t xml:space="preserve">Instituto de Seguridad y Servicios Sociales de los Trabajadores del Estado </t>
  </si>
  <si>
    <t>GYR</t>
  </si>
  <si>
    <t xml:space="preserve">Instituto Mexicano del Seguro Social </t>
  </si>
  <si>
    <t>TOQ</t>
  </si>
  <si>
    <t xml:space="preserve">Comisión Federal de Electricidad </t>
  </si>
  <si>
    <t>TZZ</t>
  </si>
  <si>
    <t xml:space="preserve">Petróleos Mexicanos (Consolidado) </t>
  </si>
  <si>
    <t xml:space="preserve">Costo Financiero, que se distribuye para erogaciones de: </t>
  </si>
  <si>
    <t xml:space="preserve">Neteo: Resta de: a) aportaciones ISSSTE del Gobierno Federal y de los Poderes y Ramos Autónomos;  b) subsidios y transferencias a las entidades de control directo en la Administración Pública Federal </t>
  </si>
  <si>
    <t>GASTO NETO TOTAL</t>
  </si>
  <si>
    <t>Gasto Programable</t>
  </si>
  <si>
    <t>Gasto No Programable</t>
  </si>
  <si>
    <t>PROGRAMA ESPECIAL CONCURRENTE PARA EL DESARROLL RURAL</t>
  </si>
  <si>
    <t>2012 Proyecto</t>
  </si>
  <si>
    <t>2012 Aprobado</t>
  </si>
  <si>
    <t>2013 Proyecto</t>
  </si>
  <si>
    <t>2013 Aprobado</t>
  </si>
  <si>
    <t>2013 Aprob.  2012 Aprob.</t>
  </si>
  <si>
    <t>Millones de pesos</t>
  </si>
  <si>
    <t>PEC Rural</t>
  </si>
  <si>
    <t>POR SECRETARIAS</t>
  </si>
  <si>
    <t>Pesos</t>
  </si>
  <si>
    <t>SAGARPA</t>
  </si>
  <si>
    <t>SRA</t>
  </si>
  <si>
    <t>SEMARNAT</t>
  </si>
  <si>
    <t>SEDESOL</t>
  </si>
  <si>
    <t>POR SECRETARIAS COMO PORCENTAJE DEL GASTO PROGRAMABLE</t>
  </si>
  <si>
    <t>Porcentaje</t>
  </si>
  <si>
    <t xml:space="preserve">ANEXO 10.  PROGRAMA ESPECIAL CONCURRENTE PARA EL DESARROLLO RURAL SUSTENTABLE (millones de pesos) </t>
  </si>
  <si>
    <t>Aprob. 2013</t>
  </si>
  <si>
    <t>Proy. 2013</t>
  </si>
  <si>
    <t>Aprob. 2012</t>
  </si>
  <si>
    <t>Inc-Dec</t>
  </si>
  <si>
    <t xml:space="preserve">Monto </t>
  </si>
  <si>
    <t>Monto</t>
  </si>
  <si>
    <t>%</t>
  </si>
  <si>
    <t xml:space="preserve">Vertiente </t>
  </si>
  <si>
    <t>Descripción</t>
  </si>
  <si>
    <t>Ramo 04 Gobernación</t>
  </si>
  <si>
    <t>-</t>
  </si>
  <si>
    <t xml:space="preserve">Total </t>
  </si>
  <si>
    <t>Ramo 05 Relaciones Exteriores</t>
  </si>
  <si>
    <t>Financiera</t>
  </si>
  <si>
    <t xml:space="preserve">1. Programa de financiamiento y aseguramiento al medio rural </t>
  </si>
  <si>
    <t xml:space="preserve">Ramo 06 Hacienda y Crédito Público </t>
  </si>
  <si>
    <t xml:space="preserve">                          </t>
  </si>
  <si>
    <t>Ramo 08 Agricultura, Ganadería, Desarrollo Rural, Pesca y Alimentación</t>
  </si>
  <si>
    <t>AGROASEMEX</t>
  </si>
  <si>
    <t>Ramo 09 Comunicaciones y Transportes</t>
  </si>
  <si>
    <t xml:space="preserve">        Programa de Apoyo a los Fondos de Aseguramiento Agropecuario 100.0 </t>
  </si>
  <si>
    <t>Ramo 10 Economía</t>
  </si>
  <si>
    <t xml:space="preserve">        Programa de Seguro para Contingencias Climatológicas 94.5 </t>
  </si>
  <si>
    <t>Ramo 11 Educación Pública</t>
  </si>
  <si>
    <t xml:space="preserve">        Programa de Subsidio a la Prima del Seguro Agropecuario 1,000.0 </t>
  </si>
  <si>
    <t>Ramo 12 Salud</t>
  </si>
  <si>
    <t>FINANCIERA RURAL</t>
  </si>
  <si>
    <t>Ramo 14 Trabajo y Previsión Social</t>
  </si>
  <si>
    <t>BANSEFI</t>
  </si>
  <si>
    <t>Ramo 15 Reforma Agraria</t>
  </si>
  <si>
    <t>Fondo de Capitalización e Inversión del Sector Rural (FOCIR)</t>
  </si>
  <si>
    <t>Ramo 16 Medio Ambiente y Recursos Naturales</t>
  </si>
  <si>
    <t xml:space="preserve">                            </t>
  </si>
  <si>
    <t>FIRA (Fideicomisos Instituidos en Relación con la Agricultura)</t>
  </si>
  <si>
    <t xml:space="preserve">Ramo 19 Aportaciones a Seguridad Social </t>
  </si>
  <si>
    <t xml:space="preserve">Ramo 20 Desarrollo Social </t>
  </si>
  <si>
    <t xml:space="preserve">Competitividad </t>
  </si>
  <si>
    <t>2. Programa de Apoyo a la Inversión en Equipamiento e Infraestructura</t>
  </si>
  <si>
    <t>Ramo 21 Turismo</t>
  </si>
  <si>
    <t>Ramo 23 Provisiones Salariales y Económicas</t>
  </si>
  <si>
    <t>Competitividad en logística y centrales de abasto</t>
  </si>
  <si>
    <t>Ramo 31 Tribunales Agrarios</t>
  </si>
  <si>
    <t>Fondo de Microfinanciamiento a Mujeres Rurales (FOMMUR)</t>
  </si>
  <si>
    <t>Ramo 33 Aportaciones Federales para Entidades Federativas y Municipios</t>
  </si>
  <si>
    <t>Programa de Fomento a la Economía Social</t>
  </si>
  <si>
    <t xml:space="preserve">Fondo Nacional de Apoyos para Empresas en Solidaridad (FONAES) </t>
  </si>
  <si>
    <t>TOTAL</t>
  </si>
  <si>
    <t xml:space="preserve">Programa Nacional de Financiamiento al Microempresario (PRONAFIM) </t>
  </si>
  <si>
    <t xml:space="preserve">                              </t>
  </si>
  <si>
    <t>Fondo de Apoyo para Proyectos Productivos (FAPPA)</t>
  </si>
  <si>
    <t>Programa de la Mujer en el Sector Agrario (PROMUSAG)</t>
  </si>
  <si>
    <t>Ecoturismo y Turismo Rural</t>
  </si>
  <si>
    <t xml:space="preserve">Acciones en concurrencia con las Entidades Federativas </t>
  </si>
  <si>
    <t>Programas Estratégicos</t>
  </si>
  <si>
    <t>Agricultura Protegida</t>
  </si>
  <si>
    <t>Desarrollo de Zonas Áridas</t>
  </si>
  <si>
    <t>Desarrollo de Ramas Productivas</t>
  </si>
  <si>
    <t>Electrificación para Granjas Acuícolas</t>
  </si>
  <si>
    <t>Infraestructura Pesquera y Acuícola (incluye infraestructura para la siembra)</t>
  </si>
  <si>
    <t>Sustitución de Motores Marinos Ecológicos</t>
  </si>
  <si>
    <t>Manejo Postproducción</t>
  </si>
  <si>
    <t>Minería Social</t>
  </si>
  <si>
    <t>Modernización de la Flota Pesquera y Racionalización del Esfuerzo Pesquero</t>
  </si>
  <si>
    <t>Recursos Genéticos</t>
  </si>
  <si>
    <t>Tecnificación del Riego</t>
  </si>
  <si>
    <t xml:space="preserve">Trópico Húmedo           </t>
  </si>
  <si>
    <t>3. PROCAMPO Productivo</t>
  </si>
  <si>
    <t>PROCAMPO Productivo</t>
  </si>
  <si>
    <t>Diesel Agropecuario/Modernización de la maquinaria agropecuaria</t>
  </si>
  <si>
    <t>Diesel Marino</t>
  </si>
  <si>
    <t xml:space="preserve">                        </t>
  </si>
  <si>
    <t>Fomento productivo del café</t>
  </si>
  <si>
    <t>Gasolina Ribereña</t>
  </si>
  <si>
    <t>Insumos (semillas, fertilizantes y otros)</t>
  </si>
  <si>
    <t xml:space="preserve">4. Programa de Prevención y Manejo de Riesgos </t>
  </si>
  <si>
    <t>Joven Emprendedor Rural y Fondo de Tierras</t>
  </si>
  <si>
    <t>Fondo Nacional de Fomento a las Artesanías (FONART)</t>
  </si>
  <si>
    <t xml:space="preserve">Ramo 08 Agricultura, Ganadería, Desarrollo Rural, Pesca y Alimentación </t>
  </si>
  <si>
    <t>Apoyo al Ingreso Objetivo y a la Comercialización</t>
  </si>
  <si>
    <t>Atención a Desastres Naturales en el sector Agropecuario y Pesquero</t>
  </si>
  <si>
    <t>Garantías</t>
  </si>
  <si>
    <t>Fondo para la inducción de inversión en localidades de media, alta y muy alta marginación</t>
  </si>
  <si>
    <t>Sanidades</t>
  </si>
  <si>
    <t>5. Programa de Desarrollo de Capacidades, Innovación Tecnológica y Extensionismo</t>
  </si>
  <si>
    <t>Apoyo a organizaciones sociales</t>
  </si>
  <si>
    <t>Ramo 20 Desarrollo Social</t>
  </si>
  <si>
    <t>Coinversión Social Ramo 20</t>
  </si>
  <si>
    <t>Apoyos para la Integración de Proyectos</t>
  </si>
  <si>
    <t>Desarrollo de Capacidades y Extensionismo Rural</t>
  </si>
  <si>
    <t>Capacitación Integral a Productores, jóvenes y mujeres rurales</t>
  </si>
  <si>
    <t>Convenios Estatales (Desarrollo de capacidades y extensionismo rural)</t>
  </si>
  <si>
    <t>Innovación, transferencia de tecnología</t>
  </si>
  <si>
    <t>6. Programa de Desarrollo de Mercados Agropecuarios y Pesqueros e Información</t>
  </si>
  <si>
    <t>Desarrollo de Mercados</t>
  </si>
  <si>
    <t>Planeación y prospectiva</t>
  </si>
  <si>
    <t>Promoción de exposiciones y ferias</t>
  </si>
  <si>
    <t>Sistema Nacional de Información para el Desarrollo Rural Sustentable (SNIDRUS)</t>
  </si>
  <si>
    <t>Medio Ambiente</t>
  </si>
  <si>
    <t xml:space="preserve">7. Programa de Sustentabilidad de los Recursos Naturales </t>
  </si>
  <si>
    <t>Forestal</t>
  </si>
  <si>
    <t>Protección al medio ambiente en el medio rural</t>
  </si>
  <si>
    <t>Desarrollo Regional Sustentable</t>
  </si>
  <si>
    <t>PET (Incendios Forestales)</t>
  </si>
  <si>
    <t xml:space="preserve">PROFEPA </t>
  </si>
  <si>
    <t xml:space="preserve">Otros de Medio Ambiente </t>
  </si>
  <si>
    <t>Vida Silvestre</t>
  </si>
  <si>
    <t>Areas Naturales Protegidas</t>
  </si>
  <si>
    <t>Bioenergía y fuentes alternativas</t>
  </si>
  <si>
    <t xml:space="preserve">Conservación y uso sustentable de suelo y agua </t>
  </si>
  <si>
    <t>COUSSA Otros</t>
  </si>
  <si>
    <t>Pequeñas Obras Hidráulicas</t>
  </si>
  <si>
    <t>Otros</t>
  </si>
  <si>
    <t>Programa de perforación y equipamiento de pozos ganaderos</t>
  </si>
  <si>
    <t>Disminución del Esfuerzo Pesquero</t>
  </si>
  <si>
    <t>Inspección y Vigilancia Pesquera</t>
  </si>
  <si>
    <t>Ordenamiento Pesquero y Acuícola</t>
  </si>
  <si>
    <t>Programa Ganadero (PROGAN)</t>
  </si>
  <si>
    <t>Reconversión productiva</t>
  </si>
  <si>
    <t>Vinculación productiva</t>
  </si>
  <si>
    <t>Educativa</t>
  </si>
  <si>
    <t>8. Programa de Educación e Investigación</t>
  </si>
  <si>
    <t>Desarrollo de Capacidades</t>
  </si>
  <si>
    <t>Educación Agropecuaria</t>
  </si>
  <si>
    <t>Oportunidades</t>
  </si>
  <si>
    <t>Programa Educativo Rural</t>
  </si>
  <si>
    <t>Universidad Autónoma Agraria Antonio Narro</t>
  </si>
  <si>
    <t>Colegio de Postgraduados</t>
  </si>
  <si>
    <t>CSAEGRO</t>
  </si>
  <si>
    <t>Instituto Nacional de Investigaciones Forestales, Agrícolas y Pecuarias (INIFAP)</t>
  </si>
  <si>
    <t>Instituto Nacional de Pesca (INAPESCA)</t>
  </si>
  <si>
    <t>Universidad Autónoma Chapingo</t>
  </si>
  <si>
    <t>Laboral</t>
  </si>
  <si>
    <t xml:space="preserve"> 9. Programa de mejoramiento de condiciones laborales en el medio rural</t>
  </si>
  <si>
    <t>Trabajadores Agrícolas Temporales</t>
  </si>
  <si>
    <t>PET</t>
  </si>
  <si>
    <t>Fondo para Pago de Adeudos a Braceros Rurales del 42 al 64</t>
  </si>
  <si>
    <t>Social</t>
  </si>
  <si>
    <t xml:space="preserve">10. Programa de atención a la pobreza en el medio rural </t>
  </si>
  <si>
    <t>Atención a la población</t>
  </si>
  <si>
    <t xml:space="preserve">Pensión para Adultos Mayores </t>
  </si>
  <si>
    <t xml:space="preserve">Jornaleros Agrícolas </t>
  </si>
  <si>
    <t xml:space="preserve">Oportunidades </t>
  </si>
  <si>
    <t>Programa para el Desarrollo de Zonas Prioritarias</t>
  </si>
  <si>
    <t xml:space="preserve">Vivienda Rural (Incluye "tu casa" -rural-) </t>
  </si>
  <si>
    <t>Atención a migrantes</t>
  </si>
  <si>
    <t>Ramo 06 Hacienda y Crédito Público</t>
  </si>
  <si>
    <t xml:space="preserve">Atención a Indígenas (CDI) </t>
  </si>
  <si>
    <t xml:space="preserve">11. Programa  de Derecho a la Alimentación </t>
  </si>
  <si>
    <t xml:space="preserve">Programa Alimentario </t>
  </si>
  <si>
    <t xml:space="preserve">Programa de Abasto Rural a cargo de Diconsa S. A. de C. V </t>
  </si>
  <si>
    <t>PROMAF</t>
  </si>
  <si>
    <t>PESA</t>
  </si>
  <si>
    <t>Agricultura de Autoconsumo, apoyo a pequeños productores de hasta 3 ha</t>
  </si>
  <si>
    <t>Modernización Sustentable de la Agricultura Tradicional</t>
  </si>
  <si>
    <t>Acciones emergentes de alimentos básicos deficitarios siniestrados</t>
  </si>
  <si>
    <t>Fondo para acciones de alimentación en concurrencia en zonas de alta y muy alta marginación</t>
  </si>
  <si>
    <t>Infraestructura</t>
  </si>
  <si>
    <t xml:space="preserve">12. Programa de infraestructura en el medio rural </t>
  </si>
  <si>
    <t xml:space="preserve">IMTA </t>
  </si>
  <si>
    <t xml:space="preserve">Infraestructura Hidroagrícola </t>
  </si>
  <si>
    <t>Programa de perforación y equipamiento de pozos agrícolas en estados afectados con sequía</t>
  </si>
  <si>
    <t>Programas Hidráulicos</t>
  </si>
  <si>
    <t>Fondo para el desarrollo rural sustentable</t>
  </si>
  <si>
    <t>Caminos Rurales</t>
  </si>
  <si>
    <t>13. Programa de atención a las condiciones de salud en el medio rural</t>
  </si>
  <si>
    <t>Salud en población rural</t>
  </si>
  <si>
    <t>Sistema de Protección Social en Salud (SPSS)</t>
  </si>
  <si>
    <t>Seguro Médico Siglo XXI</t>
  </si>
  <si>
    <t xml:space="preserve">Seguro Popular </t>
  </si>
  <si>
    <t xml:space="preserve">IMSS-Oportunidades </t>
  </si>
  <si>
    <t>Seguridad Social Cañeros</t>
  </si>
  <si>
    <t>Agraria</t>
  </si>
  <si>
    <t>14. Programa para la atención de aspectos agrarios</t>
  </si>
  <si>
    <t>Atención de aspectos agrarios</t>
  </si>
  <si>
    <t>Archivo General Agrario</t>
  </si>
  <si>
    <t>Conflictos Agrarios y Obligaciones Jurídicas</t>
  </si>
  <si>
    <t>Fondo de Apoyo para los Núcleos Agrarios sin Regularizar (FANAR)</t>
  </si>
  <si>
    <t>Administrativa</t>
  </si>
  <si>
    <t xml:space="preserve">15. Gasto Administrativo  </t>
  </si>
  <si>
    <t xml:space="preserve">Ramo 15 Reforma Agraria </t>
  </si>
  <si>
    <t>Dependencia</t>
  </si>
  <si>
    <t>Procuraduría Agraria</t>
  </si>
  <si>
    <t>Registro Agrario Nacional</t>
  </si>
  <si>
    <t>ASERCA</t>
  </si>
  <si>
    <t>Comité Nal. para el Desarrollo Sustentable de la Caña de Azúcar</t>
  </si>
  <si>
    <t>CONAPESCA</t>
  </si>
  <si>
    <t>CONAZA</t>
  </si>
  <si>
    <t>FEESA</t>
  </si>
  <si>
    <t>FIRCO</t>
  </si>
  <si>
    <t>INCA RURAL</t>
  </si>
  <si>
    <t>SENASICA (Incluye obra pública de inspección)</t>
  </si>
  <si>
    <t>SIAP</t>
  </si>
  <si>
    <t xml:space="preserve">SNICS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</si>
</sst>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49" fontId="4" fillId="0" borderId="3" xfId="0" applyNumberFormat="1" applyFont="1" applyBorder="1" applyAlignment="1">
      <alignment horizontal="right"/>
    </xf>
    <xf numFmtId="0" fontId="4" fillId="0" borderId="3" xfId="0" applyFont="1" applyBorder="1"/>
    <xf numFmtId="0" fontId="3" fillId="0" borderId="3" xfId="0" applyFont="1" applyBorder="1"/>
    <xf numFmtId="3" fontId="4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0" fontId="0" fillId="0" borderId="2" xfId="0" applyBorder="1"/>
    <xf numFmtId="49" fontId="1" fillId="0" borderId="3" xfId="0" applyNumberFormat="1" applyFont="1" applyBorder="1" applyAlignment="1">
      <alignment horizontal="right"/>
    </xf>
    <xf numFmtId="0" fontId="1" fillId="0" borderId="3" xfId="0" applyFont="1" applyBorder="1"/>
    <xf numFmtId="0" fontId="0" fillId="0" borderId="3" xfId="0" applyBorder="1"/>
    <xf numFmtId="3" fontId="0" fillId="0" borderId="1" xfId="0" applyNumberFormat="1" applyBorder="1"/>
    <xf numFmtId="3" fontId="1" fillId="0" borderId="1" xfId="0" applyNumberFormat="1" applyFont="1" applyBorder="1"/>
    <xf numFmtId="2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3" fontId="1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1" fillId="0" borderId="0" xfId="0" applyNumberFormat="1" applyFont="1" applyBorder="1"/>
    <xf numFmtId="2" fontId="0" fillId="0" borderId="0" xfId="0" applyNumberFormat="1" applyFont="1" applyBorder="1" applyAlignment="1">
      <alignment horizontal="center"/>
    </xf>
    <xf numFmtId="0" fontId="0" fillId="0" borderId="1" xfId="0" applyFont="1" applyBorder="1"/>
    <xf numFmtId="0" fontId="5" fillId="0" borderId="0" xfId="0" applyFont="1"/>
    <xf numFmtId="0" fontId="3" fillId="0" borderId="1" xfId="0" applyFon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0" fillId="0" borderId="0" xfId="0" applyFont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Font="1" applyBorder="1"/>
    <xf numFmtId="164" fontId="0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0" fontId="0" fillId="0" borderId="6" xfId="0" applyFont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0" xfId="0" applyFont="1" applyBorder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7" xfId="0" applyBorder="1"/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showRuler="0" zoomScale="95" zoomScaleNormal="95" zoomScalePageLayoutView="95" workbookViewId="0">
      <selection activeCell="M50" sqref="M50"/>
    </sheetView>
  </sheetViews>
  <sheetFormatPr baseColWidth="10" defaultColWidth="11.5" defaultRowHeight="12" x14ac:dyDescent="0"/>
  <cols>
    <col min="1" max="1" width="6.1640625" customWidth="1"/>
    <col min="2" max="3" width="6.5" customWidth="1"/>
    <col min="4" max="4" width="64.33203125" customWidth="1"/>
    <col min="5" max="5" width="16.5" customWidth="1"/>
    <col min="6" max="7" width="16.83203125" customWidth="1"/>
    <col min="8" max="8" width="17" customWidth="1"/>
    <col min="9" max="9" width="5" customWidth="1"/>
    <col min="10" max="10" width="15" customWidth="1"/>
    <col min="11" max="11" width="10" customWidth="1"/>
    <col min="12" max="12" width="15" customWidth="1"/>
    <col min="13" max="13" width="10" customWidth="1"/>
  </cols>
  <sheetData>
    <row r="1" spans="1:13">
      <c r="A1" s="1"/>
      <c r="B1" s="1"/>
      <c r="C1" s="1"/>
    </row>
    <row r="2" spans="1:13" ht="12.75" customHeight="1">
      <c r="A2" s="2" t="s">
        <v>0</v>
      </c>
      <c r="B2" s="1"/>
      <c r="C2" s="1"/>
      <c r="J2" s="46" t="s">
        <v>1</v>
      </c>
      <c r="K2" s="46"/>
      <c r="L2" s="46" t="s">
        <v>2</v>
      </c>
      <c r="M2" s="46"/>
    </row>
    <row r="3" spans="1:13">
      <c r="B3" s="1"/>
      <c r="C3" s="1"/>
      <c r="E3" s="3" t="s">
        <v>3</v>
      </c>
      <c r="F3" s="3" t="s">
        <v>4</v>
      </c>
      <c r="G3" s="3" t="s">
        <v>5</v>
      </c>
      <c r="H3" s="3" t="s">
        <v>6</v>
      </c>
      <c r="J3" s="4" t="s">
        <v>7</v>
      </c>
      <c r="K3" s="4" t="s">
        <v>8</v>
      </c>
      <c r="L3" s="4" t="s">
        <v>7</v>
      </c>
      <c r="M3" s="4" t="s">
        <v>8</v>
      </c>
    </row>
    <row r="4" spans="1:13">
      <c r="A4" s="5" t="s">
        <v>9</v>
      </c>
      <c r="B4" s="6"/>
      <c r="C4" s="7"/>
      <c r="D4" s="8"/>
      <c r="E4" s="9">
        <v>74054190754</v>
      </c>
      <c r="F4" s="9">
        <v>69804190754</v>
      </c>
      <c r="G4" s="9">
        <v>70962479045</v>
      </c>
      <c r="H4" s="9">
        <v>70822479045</v>
      </c>
      <c r="J4" s="9">
        <f>G4-E4</f>
        <v>-3091711709</v>
      </c>
      <c r="K4" s="10">
        <f>G4*100/E4-100</f>
        <v>-4.1749314623804707</v>
      </c>
      <c r="L4" s="9">
        <f>G4-F4</f>
        <v>1158288291</v>
      </c>
      <c r="M4" s="10">
        <f>G4*100/F4-100</f>
        <v>1.6593391864995226</v>
      </c>
    </row>
    <row r="5" spans="1:13">
      <c r="A5" s="5" t="s">
        <v>10</v>
      </c>
      <c r="B5" s="6"/>
      <c r="C5" s="7"/>
      <c r="D5" s="8"/>
      <c r="E5" s="11"/>
      <c r="F5" s="11"/>
      <c r="G5" s="11"/>
      <c r="H5" s="11" t="s">
        <v>11</v>
      </c>
    </row>
    <row r="6" spans="1:13">
      <c r="A6" s="12"/>
      <c r="B6" s="13">
        <v>1</v>
      </c>
      <c r="C6" s="14" t="s">
        <v>12</v>
      </c>
      <c r="D6" s="15"/>
      <c r="E6" s="16">
        <v>10987231607</v>
      </c>
      <c r="F6" s="16">
        <v>10987231607</v>
      </c>
      <c r="G6" s="16">
        <v>11948011682</v>
      </c>
      <c r="H6" s="16">
        <v>11948011682</v>
      </c>
      <c r="J6" s="17">
        <f t="shared" ref="J6:J15" si="0">G6-E6</f>
        <v>960780075</v>
      </c>
      <c r="K6" s="18">
        <f t="shared" ref="K6:K15" si="1">G6*100/E6-100</f>
        <v>8.7445146272140448</v>
      </c>
      <c r="L6" s="17">
        <f t="shared" ref="L6:L15" si="2">G6-F6</f>
        <v>960780075</v>
      </c>
      <c r="M6" s="18">
        <f t="shared" ref="M6:M15" si="3">G6*100/F6-100</f>
        <v>8.7445146272140448</v>
      </c>
    </row>
    <row r="7" spans="1:13">
      <c r="A7" s="12"/>
      <c r="B7" s="13"/>
      <c r="C7" s="14"/>
      <c r="D7" s="15" t="s">
        <v>13</v>
      </c>
      <c r="E7" s="16">
        <v>3556947913</v>
      </c>
      <c r="F7" s="16">
        <v>3556947913</v>
      </c>
      <c r="G7" s="16">
        <v>3756977222</v>
      </c>
      <c r="H7" s="16">
        <v>3756977222</v>
      </c>
      <c r="J7" s="17">
        <f t="shared" si="0"/>
        <v>200029309</v>
      </c>
      <c r="K7" s="18">
        <f t="shared" si="1"/>
        <v>5.6236221022222139</v>
      </c>
      <c r="L7" s="17">
        <f t="shared" si="2"/>
        <v>200029309</v>
      </c>
      <c r="M7" s="18">
        <f t="shared" si="3"/>
        <v>5.6236221022222139</v>
      </c>
    </row>
    <row r="8" spans="1:13">
      <c r="A8" s="12"/>
      <c r="B8" s="13"/>
      <c r="C8" s="14"/>
      <c r="D8" s="15" t="s">
        <v>14</v>
      </c>
      <c r="E8" s="16">
        <v>5944198699</v>
      </c>
      <c r="F8" s="16">
        <v>5944198699</v>
      </c>
      <c r="G8" s="16">
        <v>6529590684</v>
      </c>
      <c r="H8" s="16">
        <v>6529590684</v>
      </c>
      <c r="J8" s="17">
        <f t="shared" si="0"/>
        <v>585391985</v>
      </c>
      <c r="K8" s="18">
        <f t="shared" si="1"/>
        <v>9.8481227604063974</v>
      </c>
      <c r="L8" s="17">
        <f t="shared" si="2"/>
        <v>585391985</v>
      </c>
      <c r="M8" s="18">
        <f t="shared" si="3"/>
        <v>9.8481227604063974</v>
      </c>
    </row>
    <row r="9" spans="1:13">
      <c r="A9" s="12"/>
      <c r="B9" s="13"/>
      <c r="C9" s="14"/>
      <c r="D9" s="15" t="s">
        <v>15</v>
      </c>
      <c r="E9" s="16">
        <v>1486084995</v>
      </c>
      <c r="F9" s="16">
        <v>1486084995</v>
      </c>
      <c r="G9" s="16">
        <v>1661443776</v>
      </c>
      <c r="H9" s="16">
        <v>1661443776</v>
      </c>
      <c r="J9" s="17">
        <f t="shared" si="0"/>
        <v>175358781</v>
      </c>
      <c r="K9" s="18">
        <f t="shared" si="1"/>
        <v>11.800050575169152</v>
      </c>
      <c r="L9" s="17">
        <f t="shared" si="2"/>
        <v>175358781</v>
      </c>
      <c r="M9" s="18">
        <f t="shared" si="3"/>
        <v>11.800050575169152</v>
      </c>
    </row>
    <row r="10" spans="1:13">
      <c r="A10" s="12"/>
      <c r="B10" s="13">
        <v>3</v>
      </c>
      <c r="C10" s="14" t="s">
        <v>16</v>
      </c>
      <c r="D10" s="15"/>
      <c r="E10" s="16">
        <v>45832776139</v>
      </c>
      <c r="F10" s="16">
        <v>42582776139</v>
      </c>
      <c r="G10" s="16">
        <v>46479491963</v>
      </c>
      <c r="H10" s="16">
        <v>46479491963</v>
      </c>
      <c r="J10" s="17">
        <f t="shared" si="0"/>
        <v>646715824</v>
      </c>
      <c r="K10" s="18">
        <f t="shared" si="1"/>
        <v>1.4110334971607728</v>
      </c>
      <c r="L10" s="17">
        <f t="shared" si="2"/>
        <v>3896715824</v>
      </c>
      <c r="M10" s="18">
        <f t="shared" si="3"/>
        <v>9.1509201074167237</v>
      </c>
    </row>
    <row r="11" spans="1:13">
      <c r="A11" s="12"/>
      <c r="B11" s="13"/>
      <c r="C11" s="14"/>
      <c r="D11" s="15" t="s">
        <v>17</v>
      </c>
      <c r="E11" s="16">
        <v>4656440517</v>
      </c>
      <c r="F11" s="16">
        <v>4656440517</v>
      </c>
      <c r="G11" s="16">
        <v>4664040517</v>
      </c>
      <c r="H11" s="16">
        <v>4664040517</v>
      </c>
      <c r="J11" s="17">
        <f t="shared" si="0"/>
        <v>7600000</v>
      </c>
      <c r="K11" s="18">
        <f t="shared" si="1"/>
        <v>0.16321479834765285</v>
      </c>
      <c r="L11" s="17">
        <f t="shared" si="2"/>
        <v>7600000</v>
      </c>
      <c r="M11" s="18">
        <f t="shared" si="3"/>
        <v>0.16321479834765285</v>
      </c>
    </row>
    <row r="12" spans="1:13">
      <c r="A12" s="12"/>
      <c r="B12" s="13"/>
      <c r="C12" s="14"/>
      <c r="D12" s="15" t="s">
        <v>18</v>
      </c>
      <c r="E12" s="16">
        <v>38807372822</v>
      </c>
      <c r="F12" s="16">
        <v>35557372822</v>
      </c>
      <c r="G12" s="16">
        <v>39663043446</v>
      </c>
      <c r="H12" s="16">
        <v>39663043446</v>
      </c>
      <c r="J12" s="17">
        <f t="shared" si="0"/>
        <v>855670624</v>
      </c>
      <c r="K12" s="18">
        <f t="shared" si="1"/>
        <v>2.2049176787224241</v>
      </c>
      <c r="L12" s="17">
        <f t="shared" si="2"/>
        <v>4105670624</v>
      </c>
      <c r="M12" s="18">
        <f t="shared" si="3"/>
        <v>11.546608475696345</v>
      </c>
    </row>
    <row r="13" spans="1:13">
      <c r="A13" s="12"/>
      <c r="B13" s="13"/>
      <c r="C13" s="14"/>
      <c r="D13" s="15" t="s">
        <v>19</v>
      </c>
      <c r="E13" s="16">
        <v>2368962800</v>
      </c>
      <c r="F13" s="16">
        <v>2368962800</v>
      </c>
      <c r="G13" s="16">
        <v>2152408000</v>
      </c>
      <c r="H13" s="16">
        <v>2152408000</v>
      </c>
      <c r="J13" s="17">
        <f t="shared" si="0"/>
        <v>-216554800</v>
      </c>
      <c r="K13" s="18">
        <f t="shared" si="1"/>
        <v>-9.1413339204819977</v>
      </c>
      <c r="L13" s="17">
        <f t="shared" si="2"/>
        <v>-216554800</v>
      </c>
      <c r="M13" s="18">
        <f t="shared" si="3"/>
        <v>-9.1413339204819977</v>
      </c>
    </row>
    <row r="14" spans="1:13">
      <c r="A14" s="12"/>
      <c r="B14" s="13">
        <v>22</v>
      </c>
      <c r="C14" s="14" t="s">
        <v>20</v>
      </c>
      <c r="D14" s="15"/>
      <c r="E14" s="16">
        <v>15953906379</v>
      </c>
      <c r="F14" s="16">
        <v>15953900000</v>
      </c>
      <c r="G14" s="16">
        <v>11159848180</v>
      </c>
      <c r="H14" s="16">
        <v>11019848180</v>
      </c>
      <c r="J14" s="17">
        <f t="shared" si="0"/>
        <v>-4794058199</v>
      </c>
      <c r="K14" s="18">
        <f t="shared" si="1"/>
        <v>-30.04943168846961</v>
      </c>
      <c r="L14" s="17">
        <f t="shared" si="2"/>
        <v>-4794051820</v>
      </c>
      <c r="M14" s="18">
        <f t="shared" si="3"/>
        <v>-30.04940371946671</v>
      </c>
    </row>
    <row r="15" spans="1:13">
      <c r="A15" s="12"/>
      <c r="B15" s="13">
        <v>35</v>
      </c>
      <c r="C15" s="14" t="s">
        <v>21</v>
      </c>
      <c r="D15" s="15"/>
      <c r="E15" s="16">
        <v>1280276629</v>
      </c>
      <c r="F15" s="16">
        <v>1280276629</v>
      </c>
      <c r="G15" s="16">
        <v>1375127220</v>
      </c>
      <c r="H15" s="16">
        <v>1375127220</v>
      </c>
      <c r="J15" s="17">
        <f t="shared" si="0"/>
        <v>94850591</v>
      </c>
      <c r="K15" s="18">
        <f t="shared" si="1"/>
        <v>7.4086013015863585</v>
      </c>
      <c r="L15" s="17">
        <f t="shared" si="2"/>
        <v>94850591</v>
      </c>
      <c r="M15" s="18">
        <f t="shared" si="3"/>
        <v>7.4086013015863585</v>
      </c>
    </row>
    <row r="16" spans="1:13">
      <c r="A16" s="12" t="s">
        <v>22</v>
      </c>
      <c r="B16" s="13"/>
      <c r="C16" s="14"/>
      <c r="D16" s="15"/>
      <c r="E16" s="16"/>
      <c r="F16" s="16"/>
      <c r="G16" s="16"/>
      <c r="H16" s="16" t="s">
        <v>11</v>
      </c>
      <c r="J16" s="17"/>
      <c r="K16" s="18"/>
      <c r="L16" s="17"/>
      <c r="M16" s="18"/>
    </row>
    <row r="17" spans="1:13">
      <c r="A17" s="12"/>
      <c r="B17" s="13"/>
      <c r="C17" s="14" t="s">
        <v>23</v>
      </c>
      <c r="D17" s="15"/>
      <c r="E17" s="16">
        <v>4926600000</v>
      </c>
      <c r="F17" s="16">
        <v>4931600000</v>
      </c>
      <c r="G17" s="16">
        <v>5429182914</v>
      </c>
      <c r="H17" s="16">
        <v>5429182914</v>
      </c>
      <c r="J17" s="17">
        <f>G17-E17</f>
        <v>502582914</v>
      </c>
      <c r="K17" s="18">
        <f>G17*100/E17-100</f>
        <v>10.201415052977708</v>
      </c>
      <c r="L17" s="17">
        <f>G17-F17</f>
        <v>497582914</v>
      </c>
      <c r="M17" s="18">
        <f>G17*100/F17-100</f>
        <v>10.089685173168945</v>
      </c>
    </row>
    <row r="18" spans="1:13">
      <c r="A18" s="12" t="s">
        <v>24</v>
      </c>
      <c r="B18" s="13"/>
      <c r="C18" s="14"/>
      <c r="D18" s="15"/>
      <c r="E18" s="16"/>
      <c r="F18" s="16"/>
      <c r="G18" s="16"/>
      <c r="H18" s="16" t="s">
        <v>11</v>
      </c>
      <c r="J18" s="17"/>
      <c r="K18" s="18"/>
      <c r="L18" s="17"/>
      <c r="M18" s="18"/>
    </row>
    <row r="19" spans="1:13">
      <c r="A19" s="12"/>
      <c r="B19" s="13"/>
      <c r="C19" s="14" t="s">
        <v>25</v>
      </c>
      <c r="D19" s="15"/>
      <c r="E19" s="16">
        <v>1915878000</v>
      </c>
      <c r="F19" s="16">
        <v>2065878000</v>
      </c>
      <c r="G19" s="16">
        <v>2138183730</v>
      </c>
      <c r="H19" s="16">
        <v>2138183730</v>
      </c>
      <c r="J19" s="17">
        <f>G19-E19</f>
        <v>222305730</v>
      </c>
      <c r="K19" s="18">
        <f>G19*100/E19-100</f>
        <v>11.603334345923912</v>
      </c>
      <c r="L19" s="17">
        <f>G19-F19</f>
        <v>72305730</v>
      </c>
      <c r="M19" s="18">
        <f>G19*100/F19-100</f>
        <v>3.5</v>
      </c>
    </row>
    <row r="20" spans="1:13">
      <c r="A20" s="12"/>
      <c r="B20" s="13"/>
      <c r="C20" s="14"/>
      <c r="D20" s="15"/>
      <c r="G20" s="16"/>
      <c r="J20" s="17"/>
      <c r="K20" s="18"/>
      <c r="L20" s="17"/>
      <c r="M20" s="18"/>
    </row>
    <row r="21" spans="1:13">
      <c r="A21" s="5" t="s">
        <v>26</v>
      </c>
      <c r="B21" s="13"/>
      <c r="C21" s="14"/>
      <c r="D21" s="15"/>
      <c r="E21" s="11">
        <v>883407227597</v>
      </c>
      <c r="F21" s="11">
        <v>932139489151</v>
      </c>
      <c r="G21" s="11">
        <v>953801793044</v>
      </c>
      <c r="H21" s="11">
        <v>976832743458</v>
      </c>
      <c r="J21" s="9">
        <f>G21-E21</f>
        <v>70394565447</v>
      </c>
      <c r="K21" s="10">
        <f>G21*100/E21-100</f>
        <v>7.9685294899028349</v>
      </c>
      <c r="L21" s="9">
        <f>G21-F21</f>
        <v>21662303893</v>
      </c>
      <c r="M21" s="10">
        <f>G21*100/F21-100</f>
        <v>2.3239337186251134</v>
      </c>
    </row>
    <row r="22" spans="1:13">
      <c r="A22" s="5" t="s">
        <v>10</v>
      </c>
      <c r="B22" s="13"/>
      <c r="C22" s="14"/>
      <c r="D22" s="15"/>
      <c r="E22" s="15"/>
      <c r="F22" s="16"/>
      <c r="G22" s="16"/>
      <c r="H22" s="16"/>
      <c r="J22" s="17"/>
      <c r="K22" s="18"/>
      <c r="L22" s="17"/>
      <c r="M22" s="18"/>
    </row>
    <row r="23" spans="1:13">
      <c r="A23" s="12"/>
      <c r="B23" s="13" t="s">
        <v>27</v>
      </c>
      <c r="C23" s="14" t="s">
        <v>28</v>
      </c>
      <c r="D23" s="15"/>
      <c r="E23" s="16">
        <v>1986602542</v>
      </c>
      <c r="F23" s="16">
        <v>1986602542</v>
      </c>
      <c r="G23" s="16">
        <v>2104542836</v>
      </c>
      <c r="H23" s="16">
        <v>2104542836</v>
      </c>
      <c r="J23" s="17">
        <f t="shared" ref="J23:J46" si="4">G23-E23</f>
        <v>117940294</v>
      </c>
      <c r="K23" s="18">
        <f t="shared" ref="K23:K46" si="5">G23*100/E23-100</f>
        <v>5.9367836044981743</v>
      </c>
      <c r="L23" s="17">
        <f t="shared" ref="L23:L46" si="6">G23-F23</f>
        <v>117940294</v>
      </c>
      <c r="M23" s="18">
        <f t="shared" ref="M23:M46" si="7">G23*100/F23-100</f>
        <v>5.9367836044981743</v>
      </c>
    </row>
    <row r="24" spans="1:13">
      <c r="A24" s="12"/>
      <c r="B24" s="13" t="s">
        <v>29</v>
      </c>
      <c r="C24" s="14" t="s">
        <v>30</v>
      </c>
      <c r="D24" s="15"/>
      <c r="E24" s="16">
        <v>23537497098</v>
      </c>
      <c r="F24" s="16">
        <v>23637497098</v>
      </c>
      <c r="G24" s="16">
        <v>21009214804</v>
      </c>
      <c r="H24" s="16">
        <v>21041214804</v>
      </c>
      <c r="J24" s="17">
        <f t="shared" si="4"/>
        <v>-2528282294</v>
      </c>
      <c r="K24" s="18">
        <f t="shared" si="5"/>
        <v>-10.741508680694977</v>
      </c>
      <c r="L24" s="17">
        <f t="shared" si="6"/>
        <v>-2628282294</v>
      </c>
      <c r="M24" s="18">
        <f t="shared" si="7"/>
        <v>-11.119122651198055</v>
      </c>
    </row>
    <row r="25" spans="1:13">
      <c r="A25" s="12"/>
      <c r="B25" s="13" t="s">
        <v>31</v>
      </c>
      <c r="C25" s="14" t="s">
        <v>32</v>
      </c>
      <c r="D25" s="15"/>
      <c r="E25" s="16">
        <v>6106439260</v>
      </c>
      <c r="F25" s="16">
        <v>6116439260</v>
      </c>
      <c r="G25" s="16">
        <v>6947366858</v>
      </c>
      <c r="H25" s="16">
        <v>6947366858</v>
      </c>
      <c r="J25" s="17">
        <f t="shared" si="4"/>
        <v>840927598</v>
      </c>
      <c r="K25" s="18">
        <f t="shared" si="5"/>
        <v>13.771161264281531</v>
      </c>
      <c r="L25" s="17">
        <f t="shared" si="6"/>
        <v>830927598</v>
      </c>
      <c r="M25" s="18">
        <f t="shared" si="7"/>
        <v>13.58515245028363</v>
      </c>
    </row>
    <row r="26" spans="1:13">
      <c r="A26" s="12"/>
      <c r="B26" s="13" t="s">
        <v>33</v>
      </c>
      <c r="C26" s="14" t="s">
        <v>34</v>
      </c>
      <c r="D26" s="15"/>
      <c r="E26" s="16">
        <v>44612433514</v>
      </c>
      <c r="F26" s="16">
        <v>46233633514</v>
      </c>
      <c r="G26" s="16">
        <v>45352060687</v>
      </c>
      <c r="H26" s="16">
        <v>45557060687</v>
      </c>
      <c r="J26" s="17">
        <f t="shared" si="4"/>
        <v>739627173</v>
      </c>
      <c r="K26" s="18">
        <f t="shared" si="5"/>
        <v>1.6578947049994355</v>
      </c>
      <c r="L26" s="17">
        <f t="shared" si="6"/>
        <v>-881572827</v>
      </c>
      <c r="M26" s="18">
        <f t="shared" si="7"/>
        <v>-1.906778161255815</v>
      </c>
    </row>
    <row r="27" spans="1:13">
      <c r="A27" s="12"/>
      <c r="B27" s="13" t="s">
        <v>35</v>
      </c>
      <c r="C27" s="14" t="s">
        <v>36</v>
      </c>
      <c r="D27" s="15"/>
      <c r="E27" s="16">
        <v>55610989782</v>
      </c>
      <c r="F27" s="16">
        <v>55610989782</v>
      </c>
      <c r="G27" s="16">
        <v>60810570686</v>
      </c>
      <c r="H27" s="16">
        <v>60810570686</v>
      </c>
      <c r="J27" s="17">
        <f t="shared" si="4"/>
        <v>5199580904</v>
      </c>
      <c r="K27" s="18">
        <f t="shared" si="5"/>
        <v>9.3499161305756644</v>
      </c>
      <c r="L27" s="17">
        <f t="shared" si="6"/>
        <v>5199580904</v>
      </c>
      <c r="M27" s="18">
        <f t="shared" si="7"/>
        <v>9.3499161305756644</v>
      </c>
    </row>
    <row r="28" spans="1:13">
      <c r="A28" s="12"/>
      <c r="B28" s="13" t="s">
        <v>37</v>
      </c>
      <c r="C28" s="14" t="s">
        <v>38</v>
      </c>
      <c r="D28" s="15"/>
      <c r="E28" s="16">
        <v>61612029583</v>
      </c>
      <c r="F28" s="16">
        <v>71378304452</v>
      </c>
      <c r="G28" s="16">
        <v>75402528121</v>
      </c>
      <c r="H28" s="16">
        <v>75402528121</v>
      </c>
      <c r="J28" s="17">
        <f t="shared" si="4"/>
        <v>13790498538</v>
      </c>
      <c r="K28" s="18">
        <f t="shared" si="5"/>
        <v>22.382801916015893</v>
      </c>
      <c r="L28" s="17">
        <f t="shared" si="6"/>
        <v>4024223669</v>
      </c>
      <c r="M28" s="18">
        <f t="shared" si="7"/>
        <v>5.6378807256568848</v>
      </c>
    </row>
    <row r="29" spans="1:13">
      <c r="A29" s="12"/>
      <c r="B29" s="13" t="s">
        <v>39</v>
      </c>
      <c r="C29" s="14" t="s">
        <v>40</v>
      </c>
      <c r="D29" s="15"/>
      <c r="E29" s="16">
        <v>70440415497</v>
      </c>
      <c r="F29" s="16">
        <v>85544035497</v>
      </c>
      <c r="G29" s="16">
        <v>73327230457</v>
      </c>
      <c r="H29" s="16">
        <v>86243898861</v>
      </c>
      <c r="J29" s="17">
        <f t="shared" si="4"/>
        <v>2886814960</v>
      </c>
      <c r="K29" s="18">
        <f t="shared" si="5"/>
        <v>4.0982367006664617</v>
      </c>
      <c r="L29" s="17">
        <f t="shared" si="6"/>
        <v>-12216805040</v>
      </c>
      <c r="M29" s="18">
        <f t="shared" si="7"/>
        <v>-14.281305492571065</v>
      </c>
    </row>
    <row r="30" spans="1:13">
      <c r="A30" s="12"/>
      <c r="B30" s="13" t="s">
        <v>41</v>
      </c>
      <c r="C30" s="14" t="s">
        <v>42</v>
      </c>
      <c r="D30" s="15"/>
      <c r="E30" s="16">
        <v>17978649909</v>
      </c>
      <c r="F30" s="16">
        <v>18622860758</v>
      </c>
      <c r="G30" s="16">
        <v>20383282538</v>
      </c>
      <c r="H30" s="16">
        <v>20383282538</v>
      </c>
      <c r="J30" s="17">
        <f t="shared" si="4"/>
        <v>2404632629</v>
      </c>
      <c r="K30" s="18">
        <f t="shared" si="5"/>
        <v>13.374934387015657</v>
      </c>
      <c r="L30" s="17">
        <f t="shared" si="6"/>
        <v>1760421780</v>
      </c>
      <c r="M30" s="18">
        <f t="shared" si="7"/>
        <v>9.4530147804695304</v>
      </c>
    </row>
    <row r="31" spans="1:13">
      <c r="A31" s="12"/>
      <c r="B31" s="13" t="s">
        <v>43</v>
      </c>
      <c r="C31" s="14" t="s">
        <v>44</v>
      </c>
      <c r="D31" s="15"/>
      <c r="E31" s="16">
        <v>243311232872</v>
      </c>
      <c r="F31" s="16">
        <v>251764577932</v>
      </c>
      <c r="G31" s="16">
        <v>250919937661</v>
      </c>
      <c r="H31" s="16">
        <v>260277219671</v>
      </c>
      <c r="J31" s="17">
        <f t="shared" si="4"/>
        <v>7608704789</v>
      </c>
      <c r="K31" s="18">
        <f t="shared" si="5"/>
        <v>3.1271490013791379</v>
      </c>
      <c r="L31" s="17">
        <f t="shared" si="6"/>
        <v>-844640271</v>
      </c>
      <c r="M31" s="18">
        <f t="shared" si="7"/>
        <v>-0.33548812860725263</v>
      </c>
    </row>
    <row r="32" spans="1:13">
      <c r="A32" s="12"/>
      <c r="B32" s="13" t="s">
        <v>45</v>
      </c>
      <c r="C32" s="14" t="s">
        <v>46</v>
      </c>
      <c r="D32" s="15"/>
      <c r="E32" s="16">
        <v>108998879181</v>
      </c>
      <c r="F32" s="16">
        <v>113479679217</v>
      </c>
      <c r="G32" s="16">
        <v>121371567399</v>
      </c>
      <c r="H32" s="16">
        <v>121856567399</v>
      </c>
      <c r="J32" s="17">
        <f t="shared" si="4"/>
        <v>12372688218</v>
      </c>
      <c r="K32" s="18">
        <f t="shared" si="5"/>
        <v>11.351206829800802</v>
      </c>
      <c r="L32" s="17">
        <f t="shared" si="6"/>
        <v>7891888182</v>
      </c>
      <c r="M32" s="18">
        <f t="shared" si="7"/>
        <v>6.9544505557764609</v>
      </c>
    </row>
    <row r="33" spans="1:13">
      <c r="A33" s="12"/>
      <c r="B33" s="13" t="s">
        <v>47</v>
      </c>
      <c r="C33" s="14" t="s">
        <v>48</v>
      </c>
      <c r="D33" s="15"/>
      <c r="E33" s="16">
        <v>19676681622</v>
      </c>
      <c r="F33" s="16">
        <v>19679681622</v>
      </c>
      <c r="G33" s="16">
        <v>21864854169</v>
      </c>
      <c r="H33" s="16">
        <v>21864854169</v>
      </c>
      <c r="J33" s="17">
        <f t="shared" si="4"/>
        <v>2188172547</v>
      </c>
      <c r="K33" s="18">
        <f t="shared" si="5"/>
        <v>11.120638068125572</v>
      </c>
      <c r="L33" s="17">
        <f t="shared" si="6"/>
        <v>2185172547</v>
      </c>
      <c r="M33" s="18">
        <f t="shared" si="7"/>
        <v>11.10369867242764</v>
      </c>
    </row>
    <row r="34" spans="1:13">
      <c r="A34" s="12"/>
      <c r="B34" s="13" t="s">
        <v>49</v>
      </c>
      <c r="C34" s="14" t="s">
        <v>50</v>
      </c>
      <c r="D34" s="15"/>
      <c r="E34" s="16">
        <v>4416805833</v>
      </c>
      <c r="F34" s="16">
        <v>4416805833</v>
      </c>
      <c r="G34" s="16">
        <v>4474889781</v>
      </c>
      <c r="H34" s="16">
        <v>4474889781</v>
      </c>
      <c r="J34" s="17">
        <f t="shared" si="4"/>
        <v>58083948</v>
      </c>
      <c r="K34" s="18">
        <f t="shared" si="5"/>
        <v>1.3150668196919071</v>
      </c>
      <c r="L34" s="17">
        <f t="shared" si="6"/>
        <v>58083948</v>
      </c>
      <c r="M34" s="18">
        <f t="shared" si="7"/>
        <v>1.3150668196919071</v>
      </c>
    </row>
    <row r="35" spans="1:13">
      <c r="A35" s="12"/>
      <c r="B35" s="13" t="s">
        <v>51</v>
      </c>
      <c r="C35" s="14" t="s">
        <v>52</v>
      </c>
      <c r="D35" s="15"/>
      <c r="E35" s="16">
        <v>4991509140</v>
      </c>
      <c r="F35" s="16">
        <v>5707430998</v>
      </c>
      <c r="G35" s="16">
        <v>5867839355</v>
      </c>
      <c r="H35" s="16">
        <v>5867839355</v>
      </c>
      <c r="J35" s="17">
        <f t="shared" si="4"/>
        <v>876330215</v>
      </c>
      <c r="K35" s="18">
        <f t="shared" si="5"/>
        <v>17.556418117667718</v>
      </c>
      <c r="L35" s="17">
        <f t="shared" si="6"/>
        <v>160408357</v>
      </c>
      <c r="M35" s="18">
        <f t="shared" si="7"/>
        <v>2.8105176752239345</v>
      </c>
    </row>
    <row r="36" spans="1:13">
      <c r="A36" s="12"/>
      <c r="B36" s="13" t="s">
        <v>53</v>
      </c>
      <c r="C36" s="14" t="s">
        <v>54</v>
      </c>
      <c r="D36" s="15"/>
      <c r="E36" s="16">
        <v>45233069524</v>
      </c>
      <c r="F36" s="16">
        <v>54717658406</v>
      </c>
      <c r="G36" s="16">
        <v>56436236212</v>
      </c>
      <c r="H36" s="16">
        <v>56471236212</v>
      </c>
      <c r="J36" s="17">
        <f t="shared" si="4"/>
        <v>11203166688</v>
      </c>
      <c r="K36" s="18">
        <f t="shared" si="5"/>
        <v>24.767646339047957</v>
      </c>
      <c r="L36" s="17">
        <f t="shared" si="6"/>
        <v>1718577806</v>
      </c>
      <c r="M36" s="18">
        <f t="shared" si="7"/>
        <v>3.1408102175139021</v>
      </c>
    </row>
    <row r="37" spans="1:13">
      <c r="A37" s="12"/>
      <c r="B37" s="13" t="s">
        <v>55</v>
      </c>
      <c r="C37" s="14" t="s">
        <v>56</v>
      </c>
      <c r="D37" s="15"/>
      <c r="E37" s="16">
        <v>15385074010</v>
      </c>
      <c r="F37" s="16">
        <v>14905074010</v>
      </c>
      <c r="G37" s="16">
        <v>15760503313</v>
      </c>
      <c r="H37" s="16">
        <v>15760503313</v>
      </c>
      <c r="J37" s="17">
        <f t="shared" si="4"/>
        <v>375429303</v>
      </c>
      <c r="K37" s="18">
        <f t="shared" si="5"/>
        <v>2.4402177250234729</v>
      </c>
      <c r="L37" s="17">
        <f t="shared" si="6"/>
        <v>855429303</v>
      </c>
      <c r="M37" s="18">
        <f t="shared" si="7"/>
        <v>5.7391818546226716</v>
      </c>
    </row>
    <row r="38" spans="1:13">
      <c r="A38" s="12"/>
      <c r="B38" s="13" t="s">
        <v>57</v>
      </c>
      <c r="C38" s="14" t="s">
        <v>58</v>
      </c>
      <c r="D38" s="15"/>
      <c r="E38" s="16">
        <v>3201506446</v>
      </c>
      <c r="F38" s="16">
        <v>3201506446</v>
      </c>
      <c r="G38" s="16">
        <v>2334133445</v>
      </c>
      <c r="H38" s="16">
        <v>2334133445</v>
      </c>
      <c r="J38" s="17">
        <f t="shared" si="4"/>
        <v>-867373001</v>
      </c>
      <c r="K38" s="18">
        <f t="shared" si="5"/>
        <v>-27.092652025851962</v>
      </c>
      <c r="L38" s="17">
        <f t="shared" si="6"/>
        <v>-867373001</v>
      </c>
      <c r="M38" s="18">
        <f t="shared" si="7"/>
        <v>-27.092652025851962</v>
      </c>
    </row>
    <row r="39" spans="1:13">
      <c r="A39" s="12"/>
      <c r="B39" s="13" t="s">
        <v>59</v>
      </c>
      <c r="C39" s="14" t="s">
        <v>60</v>
      </c>
      <c r="D39" s="15"/>
      <c r="E39" s="16">
        <v>87057057194</v>
      </c>
      <c r="F39" s="16">
        <v>84859857194</v>
      </c>
      <c r="G39" s="16">
        <v>95251838395</v>
      </c>
      <c r="H39" s="16">
        <v>95251838395</v>
      </c>
      <c r="J39" s="17">
        <f t="shared" si="4"/>
        <v>8194781201</v>
      </c>
      <c r="K39" s="18">
        <f t="shared" si="5"/>
        <v>9.4131153350825514</v>
      </c>
      <c r="L39" s="17">
        <f t="shared" si="6"/>
        <v>10391981201</v>
      </c>
      <c r="M39" s="18">
        <f t="shared" si="7"/>
        <v>12.246050776685451</v>
      </c>
    </row>
    <row r="40" spans="1:13">
      <c r="A40" s="12"/>
      <c r="B40" s="13" t="s">
        <v>61</v>
      </c>
      <c r="C40" s="14" t="s">
        <v>62</v>
      </c>
      <c r="D40" s="15"/>
      <c r="E40" s="16">
        <v>4986954684</v>
      </c>
      <c r="F40" s="16">
        <v>5036954684</v>
      </c>
      <c r="G40" s="16">
        <v>5211426127</v>
      </c>
      <c r="H40" s="16">
        <v>5211426127</v>
      </c>
      <c r="J40" s="17">
        <f t="shared" si="4"/>
        <v>224471443</v>
      </c>
      <c r="K40" s="18">
        <f t="shared" si="5"/>
        <v>4.5011727040590017</v>
      </c>
      <c r="L40" s="17">
        <f t="shared" si="6"/>
        <v>174471443</v>
      </c>
      <c r="M40" s="18">
        <f t="shared" si="7"/>
        <v>3.4638279267076229</v>
      </c>
    </row>
    <row r="41" spans="1:13">
      <c r="A41" s="12"/>
      <c r="B41" s="13" t="s">
        <v>63</v>
      </c>
      <c r="C41" s="14" t="s">
        <v>64</v>
      </c>
      <c r="D41" s="15"/>
      <c r="E41" s="16">
        <v>1480354898</v>
      </c>
      <c r="F41" s="16">
        <v>1630354898</v>
      </c>
      <c r="G41" s="16">
        <v>1392873286</v>
      </c>
      <c r="H41" s="16">
        <v>1392873286</v>
      </c>
      <c r="J41" s="17">
        <f t="shared" si="4"/>
        <v>-87481612</v>
      </c>
      <c r="K41" s="18">
        <f t="shared" si="5"/>
        <v>-5.909502654950515</v>
      </c>
      <c r="L41" s="17">
        <f t="shared" si="6"/>
        <v>-237481612</v>
      </c>
      <c r="M41" s="18">
        <f t="shared" si="7"/>
        <v>-14.566252555889832</v>
      </c>
    </row>
    <row r="42" spans="1:13">
      <c r="A42" s="12"/>
      <c r="B42" s="13" t="s">
        <v>65</v>
      </c>
      <c r="C42" s="14" t="s">
        <v>66</v>
      </c>
      <c r="D42" s="15"/>
      <c r="E42" s="16">
        <v>902375239</v>
      </c>
      <c r="F42" s="16">
        <v>1092375239</v>
      </c>
      <c r="G42" s="16">
        <v>991998347</v>
      </c>
      <c r="H42" s="16">
        <v>991998347</v>
      </c>
      <c r="J42" s="17">
        <f t="shared" si="4"/>
        <v>89623108</v>
      </c>
      <c r="K42" s="18">
        <f t="shared" si="5"/>
        <v>9.931911263358586</v>
      </c>
      <c r="L42" s="17">
        <f t="shared" si="6"/>
        <v>-100376892</v>
      </c>
      <c r="M42" s="18">
        <f t="shared" si="7"/>
        <v>-9.1888655487915116</v>
      </c>
    </row>
    <row r="43" spans="1:13">
      <c r="A43" s="12"/>
      <c r="B43" s="13" t="s">
        <v>67</v>
      </c>
      <c r="C43" s="14" t="s">
        <v>68</v>
      </c>
      <c r="D43" s="15"/>
      <c r="E43" s="16">
        <v>40536522049</v>
      </c>
      <c r="F43" s="16">
        <v>40536522049</v>
      </c>
      <c r="G43" s="16">
        <v>41217172226</v>
      </c>
      <c r="H43" s="16">
        <v>41217172226</v>
      </c>
      <c r="J43" s="17">
        <f t="shared" si="4"/>
        <v>680650177</v>
      </c>
      <c r="K43" s="18">
        <f t="shared" si="5"/>
        <v>1.6791035406965591</v>
      </c>
      <c r="L43" s="17">
        <f t="shared" si="6"/>
        <v>680650177</v>
      </c>
      <c r="M43" s="18">
        <f t="shared" si="7"/>
        <v>1.6791035406965591</v>
      </c>
    </row>
    <row r="44" spans="1:13">
      <c r="A44" s="12"/>
      <c r="B44" s="13" t="s">
        <v>69</v>
      </c>
      <c r="C44" s="14" t="s">
        <v>70</v>
      </c>
      <c r="D44" s="15"/>
      <c r="E44" s="16">
        <v>108470762</v>
      </c>
      <c r="F44" s="16">
        <v>108470762</v>
      </c>
      <c r="G44" s="16">
        <v>123764294</v>
      </c>
      <c r="H44" s="16">
        <v>123764294</v>
      </c>
      <c r="J44" s="17">
        <f t="shared" si="4"/>
        <v>15293532</v>
      </c>
      <c r="K44" s="18">
        <f t="shared" si="5"/>
        <v>14.099220580749673</v>
      </c>
      <c r="L44" s="17">
        <f t="shared" si="6"/>
        <v>15293532</v>
      </c>
      <c r="M44" s="18">
        <f t="shared" si="7"/>
        <v>14.099220580749673</v>
      </c>
    </row>
    <row r="45" spans="1:13">
      <c r="A45" s="12"/>
      <c r="B45" s="13" t="s">
        <v>71</v>
      </c>
      <c r="C45" s="14" t="s">
        <v>72</v>
      </c>
      <c r="D45" s="15"/>
      <c r="E45" s="16">
        <v>21235676958</v>
      </c>
      <c r="F45" s="16">
        <v>21872176958</v>
      </c>
      <c r="G45" s="16">
        <v>25245962047</v>
      </c>
      <c r="H45" s="16">
        <v>25245962047</v>
      </c>
      <c r="J45" s="17">
        <f t="shared" si="4"/>
        <v>4010285089</v>
      </c>
      <c r="K45" s="18">
        <f t="shared" si="5"/>
        <v>18.884658572135734</v>
      </c>
      <c r="L45" s="17">
        <f t="shared" si="6"/>
        <v>3373785089</v>
      </c>
      <c r="M45" s="18">
        <f t="shared" si="7"/>
        <v>15.425008198674064</v>
      </c>
    </row>
    <row r="46" spans="1:13">
      <c r="A46" s="5" t="s">
        <v>73</v>
      </c>
      <c r="B46" s="13"/>
      <c r="C46" s="14"/>
      <c r="D46" s="15"/>
      <c r="E46" s="11">
        <v>1732061734230</v>
      </c>
      <c r="F46" s="11">
        <v>1746439572676</v>
      </c>
      <c r="G46" s="11">
        <v>1886091002016</v>
      </c>
      <c r="H46" s="11">
        <v>1888272151602</v>
      </c>
      <c r="J46" s="9">
        <f t="shared" si="4"/>
        <v>154029267786</v>
      </c>
      <c r="K46" s="10">
        <f t="shared" si="5"/>
        <v>8.8928278214329737</v>
      </c>
      <c r="L46" s="9">
        <f t="shared" si="6"/>
        <v>139651429340</v>
      </c>
      <c r="M46" s="10">
        <f t="shared" si="7"/>
        <v>7.9963504907311318</v>
      </c>
    </row>
    <row r="47" spans="1:13">
      <c r="A47" s="5" t="s">
        <v>10</v>
      </c>
      <c r="B47" s="13"/>
      <c r="C47" s="14"/>
      <c r="D47" s="15"/>
      <c r="E47" s="15"/>
      <c r="F47" s="16"/>
      <c r="G47" s="16"/>
      <c r="H47" s="16" t="s">
        <v>11</v>
      </c>
    </row>
    <row r="48" spans="1:13">
      <c r="A48" s="12"/>
      <c r="B48" s="13" t="s">
        <v>74</v>
      </c>
      <c r="C48" s="14" t="s">
        <v>75</v>
      </c>
      <c r="D48" s="15"/>
      <c r="E48" s="16">
        <v>369737759820</v>
      </c>
      <c r="F48" s="16">
        <v>368687759820</v>
      </c>
      <c r="G48" s="16">
        <v>408730363557</v>
      </c>
      <c r="H48" s="16">
        <v>408730363557</v>
      </c>
      <c r="J48" s="17">
        <f>G48-E48</f>
        <v>38992603737</v>
      </c>
      <c r="K48" s="18">
        <f>G48*100/E48-100</f>
        <v>10.546016115850009</v>
      </c>
      <c r="L48" s="17">
        <f>G48-F48</f>
        <v>40042603737</v>
      </c>
      <c r="M48" s="18">
        <f>G48*100/F48-100</f>
        <v>10.860844351477667</v>
      </c>
    </row>
    <row r="49" spans="1:13">
      <c r="A49" s="12"/>
      <c r="B49" s="13" t="s">
        <v>76</v>
      </c>
      <c r="C49" s="14" t="s">
        <v>77</v>
      </c>
      <c r="D49" s="15"/>
      <c r="E49" s="16">
        <v>38567252259</v>
      </c>
      <c r="F49" s="16">
        <v>63322906712</v>
      </c>
      <c r="G49" s="16">
        <v>63773003940</v>
      </c>
      <c r="H49" s="16">
        <v>77112133718</v>
      </c>
      <c r="J49" s="17">
        <f>G49-E49</f>
        <v>25205751681</v>
      </c>
      <c r="K49" s="18">
        <f>G49*100/E49-100</f>
        <v>65.355321431067267</v>
      </c>
      <c r="L49" s="17">
        <f>G49-F49</f>
        <v>450097228</v>
      </c>
      <c r="M49" s="18">
        <f>G49*100/F49-100</f>
        <v>0.71079685278361637</v>
      </c>
    </row>
    <row r="50" spans="1:13" ht="12.75" customHeight="1">
      <c r="A50" s="12"/>
      <c r="B50" s="13" t="s">
        <v>78</v>
      </c>
      <c r="C50" s="47" t="s">
        <v>79</v>
      </c>
      <c r="D50" s="47"/>
      <c r="E50" s="19">
        <v>42298979536</v>
      </c>
      <c r="F50" s="19">
        <v>42918263529</v>
      </c>
      <c r="G50" s="19">
        <v>43231904250</v>
      </c>
      <c r="H50" s="19">
        <v>43231904250</v>
      </c>
      <c r="I50" s="20"/>
      <c r="J50" s="21">
        <f>G50-E50</f>
        <v>932924714</v>
      </c>
      <c r="K50" s="22">
        <f>G50*100/E50-100</f>
        <v>2.2055489854217427</v>
      </c>
      <c r="L50" s="21">
        <f>G50-F50</f>
        <v>313640721</v>
      </c>
      <c r="M50" s="22">
        <f>G50*100/F50-100</f>
        <v>0.73078613907124179</v>
      </c>
    </row>
    <row r="51" spans="1:13">
      <c r="A51" s="12"/>
      <c r="B51" s="13" t="s">
        <v>80</v>
      </c>
      <c r="C51" s="14" t="s">
        <v>81</v>
      </c>
      <c r="D51" s="15"/>
      <c r="E51" s="16">
        <v>481750678624</v>
      </c>
      <c r="F51" s="16">
        <v>482155473745</v>
      </c>
      <c r="G51" s="16">
        <v>513442076360</v>
      </c>
      <c r="H51" s="16">
        <v>513903532030</v>
      </c>
      <c r="J51" s="17">
        <f>G51-E51</f>
        <v>31691397736</v>
      </c>
      <c r="K51" s="18">
        <f>G51*100/E51-100</f>
        <v>6.5783815451009957</v>
      </c>
      <c r="L51" s="17">
        <f>G51-F51</f>
        <v>31286602615</v>
      </c>
      <c r="M51" s="18">
        <f>G51*100/F51-100</f>
        <v>6.4889033348497662</v>
      </c>
    </row>
    <row r="52" spans="1:13">
      <c r="A52" s="5" t="s">
        <v>82</v>
      </c>
      <c r="B52" s="13"/>
      <c r="C52" s="14"/>
      <c r="D52" s="15"/>
      <c r="E52" s="16"/>
      <c r="F52" s="16"/>
      <c r="G52" s="16"/>
      <c r="H52" s="16" t="s">
        <v>11</v>
      </c>
      <c r="J52" s="17"/>
      <c r="K52" s="18"/>
      <c r="L52" s="17"/>
      <c r="M52" s="18"/>
    </row>
    <row r="53" spans="1:13">
      <c r="A53" s="12"/>
      <c r="B53" s="13" t="s">
        <v>83</v>
      </c>
      <c r="C53" s="14" t="s">
        <v>84</v>
      </c>
      <c r="D53" s="15"/>
      <c r="E53" s="16">
        <v>261413492663</v>
      </c>
      <c r="F53" s="16">
        <v>257799859679</v>
      </c>
      <c r="G53" s="16">
        <v>286516074809</v>
      </c>
      <c r="H53" s="16">
        <v>281516074809</v>
      </c>
      <c r="J53" s="17">
        <f>G53-E53</f>
        <v>25102582146</v>
      </c>
      <c r="K53" s="18">
        <f>G53*100/E53-100</f>
        <v>9.6026344662939351</v>
      </c>
      <c r="L53" s="17">
        <f>G53-F53</f>
        <v>28716215130</v>
      </c>
      <c r="M53" s="18">
        <f>G53*100/F53-100</f>
        <v>11.138956850386208</v>
      </c>
    </row>
    <row r="54" spans="1:13">
      <c r="A54" s="12"/>
      <c r="B54" s="13" t="s">
        <v>85</v>
      </c>
      <c r="C54" s="14" t="s">
        <v>86</v>
      </c>
      <c r="D54" s="15"/>
      <c r="E54" s="16">
        <v>503605970528</v>
      </c>
      <c r="F54" s="16">
        <v>504867708391</v>
      </c>
      <c r="G54" s="16">
        <v>533646239400</v>
      </c>
      <c r="H54" s="16">
        <v>535115532000</v>
      </c>
      <c r="J54" s="17">
        <f>G54-E54</f>
        <v>30040268872</v>
      </c>
      <c r="K54" s="18">
        <f>G54*100/E54-100</f>
        <v>5.9650342986411857</v>
      </c>
      <c r="L54" s="17">
        <f>G54-F54</f>
        <v>28778531009</v>
      </c>
      <c r="M54" s="18">
        <f>G54*100/F54-100</f>
        <v>5.7002122597058928</v>
      </c>
    </row>
    <row r="55" spans="1:13">
      <c r="A55" s="12"/>
      <c r="B55" s="13" t="s">
        <v>87</v>
      </c>
      <c r="C55" s="14" t="s">
        <v>88</v>
      </c>
      <c r="D55" s="15"/>
      <c r="E55" s="16">
        <v>0</v>
      </c>
      <c r="F55" s="16">
        <v>0</v>
      </c>
      <c r="G55" s="16">
        <v>0</v>
      </c>
      <c r="H55" s="16">
        <v>0</v>
      </c>
      <c r="J55" s="17"/>
      <c r="K55" s="18"/>
      <c r="L55" s="17"/>
      <c r="M55" s="18"/>
    </row>
    <row r="56" spans="1:13">
      <c r="A56" s="12"/>
      <c r="B56" s="13" t="s">
        <v>89</v>
      </c>
      <c r="C56" s="14" t="s">
        <v>90</v>
      </c>
      <c r="D56" s="15"/>
      <c r="E56" s="16">
        <v>22389200000</v>
      </c>
      <c r="F56" s="16">
        <v>14389200000</v>
      </c>
      <c r="G56" s="16">
        <v>23172739000</v>
      </c>
      <c r="H56" s="16">
        <v>15084010538</v>
      </c>
      <c r="J56" s="17">
        <f>G56-E56</f>
        <v>783539000</v>
      </c>
      <c r="K56" s="18">
        <f>G56*100/E56-100</f>
        <v>3.4996292855483944</v>
      </c>
      <c r="L56" s="17">
        <f>G56-F56</f>
        <v>8783539000</v>
      </c>
      <c r="M56" s="18">
        <f>G56*100/F56-100</f>
        <v>61.042580546521009</v>
      </c>
    </row>
    <row r="57" spans="1:13">
      <c r="A57" s="12"/>
      <c r="B57" s="13" t="s">
        <v>91</v>
      </c>
      <c r="C57" s="14" t="s">
        <v>92</v>
      </c>
      <c r="D57" s="15"/>
      <c r="E57" s="16">
        <v>12298400800</v>
      </c>
      <c r="F57" s="16">
        <v>12298400800</v>
      </c>
      <c r="G57" s="16">
        <v>13578600700</v>
      </c>
      <c r="H57" s="16">
        <v>13578600700</v>
      </c>
      <c r="J57" s="17">
        <f>G57-E57</f>
        <v>1280199900</v>
      </c>
      <c r="K57" s="18">
        <f>G57*100/E57-100</f>
        <v>10.40948267029971</v>
      </c>
      <c r="L57" s="17">
        <f>G57-F57</f>
        <v>1280199900</v>
      </c>
      <c r="M57" s="18">
        <f>G57*100/F57-100</f>
        <v>10.40948267029971</v>
      </c>
    </row>
    <row r="58" spans="1:13">
      <c r="A58" s="5" t="s">
        <v>93</v>
      </c>
      <c r="B58" s="13"/>
      <c r="C58" s="14"/>
      <c r="D58" s="15"/>
      <c r="E58" s="11">
        <v>1281634217536</v>
      </c>
      <c r="F58" s="11">
        <v>1280234217536</v>
      </c>
      <c r="G58" s="11">
        <v>1379124210319</v>
      </c>
      <c r="H58" s="11">
        <v>1379124210319</v>
      </c>
      <c r="J58" s="9">
        <f>G58-E58</f>
        <v>97489992783</v>
      </c>
      <c r="K58" s="10">
        <f>G58*100/E58-100</f>
        <v>7.6066939731391443</v>
      </c>
      <c r="L58" s="9">
        <f>G58-F58</f>
        <v>98889992783</v>
      </c>
      <c r="M58" s="10">
        <f>G58*100/F58-100</f>
        <v>7.724367262525476</v>
      </c>
    </row>
    <row r="59" spans="1:13">
      <c r="A59" s="5" t="s">
        <v>10</v>
      </c>
      <c r="B59" s="13"/>
      <c r="C59" s="14"/>
      <c r="D59" s="15"/>
      <c r="G59" s="16"/>
      <c r="H59" s="16" t="s">
        <v>11</v>
      </c>
      <c r="J59" s="17"/>
      <c r="K59" s="18"/>
      <c r="L59" s="17"/>
      <c r="M59" s="18"/>
    </row>
    <row r="60" spans="1:13">
      <c r="A60" s="12"/>
      <c r="B60" s="13" t="s">
        <v>94</v>
      </c>
      <c r="C60" s="14" t="s">
        <v>95</v>
      </c>
      <c r="D60" s="15"/>
      <c r="E60" s="16">
        <v>142852104610</v>
      </c>
      <c r="F60" s="16">
        <v>141452104610</v>
      </c>
      <c r="G60" s="16">
        <v>161357421847</v>
      </c>
      <c r="H60" s="16">
        <v>161357421847</v>
      </c>
      <c r="J60" s="17">
        <f>G60-E60</f>
        <v>18505317237</v>
      </c>
      <c r="K60" s="18">
        <f>G60*100/E60-100</f>
        <v>12.954178930384884</v>
      </c>
      <c r="L60" s="17">
        <f>G60-F60</f>
        <v>19905317237</v>
      </c>
      <c r="M60" s="18">
        <f>G60*100/F60-100</f>
        <v>14.072125184620816</v>
      </c>
    </row>
    <row r="61" spans="1:13">
      <c r="A61" s="12"/>
      <c r="B61" s="13" t="s">
        <v>96</v>
      </c>
      <c r="C61" s="14" t="s">
        <v>97</v>
      </c>
      <c r="D61" s="15"/>
      <c r="E61" s="16">
        <v>394492697982</v>
      </c>
      <c r="F61" s="16">
        <v>394492697982</v>
      </c>
      <c r="G61" s="16">
        <v>421565167209</v>
      </c>
      <c r="H61" s="16">
        <v>421565167209</v>
      </c>
      <c r="J61" s="17">
        <f>G61-E61</f>
        <v>27072469227</v>
      </c>
      <c r="K61" s="18">
        <f>G61*100/E61-100</f>
        <v>6.8626033803635238</v>
      </c>
      <c r="L61" s="17">
        <f>G61-F61</f>
        <v>27072469227</v>
      </c>
      <c r="M61" s="18">
        <f>G61*100/F61-100</f>
        <v>6.8626033803635238</v>
      </c>
    </row>
    <row r="62" spans="1:13">
      <c r="A62" s="12"/>
      <c r="B62" s="13" t="s">
        <v>98</v>
      </c>
      <c r="C62" s="14" t="s">
        <v>99</v>
      </c>
      <c r="D62" s="15"/>
      <c r="E62" s="16">
        <v>253820046811</v>
      </c>
      <c r="F62" s="16">
        <v>253820046811</v>
      </c>
      <c r="G62" s="16">
        <v>269250099829</v>
      </c>
      <c r="H62" s="16">
        <v>269250099829</v>
      </c>
      <c r="J62" s="17">
        <f>G62-E62</f>
        <v>15430053018</v>
      </c>
      <c r="K62" s="18">
        <f>G62*100/E62-100</f>
        <v>6.0791309480332529</v>
      </c>
      <c r="L62" s="17">
        <f>G62-F62</f>
        <v>15430053018</v>
      </c>
      <c r="M62" s="18">
        <f>G62*100/F62-100</f>
        <v>6.0791309480332529</v>
      </c>
    </row>
    <row r="63" spans="1:13">
      <c r="A63" s="12"/>
      <c r="B63" s="13" t="s">
        <v>100</v>
      </c>
      <c r="C63" s="14" t="s">
        <v>101</v>
      </c>
      <c r="D63" s="15"/>
      <c r="E63" s="16">
        <v>442485386919</v>
      </c>
      <c r="F63" s="16">
        <v>442485386919</v>
      </c>
      <c r="G63" s="16">
        <v>476659628735</v>
      </c>
      <c r="H63" s="16">
        <v>476659628735</v>
      </c>
      <c r="J63" s="17">
        <f>G63-E63</f>
        <v>34174241816</v>
      </c>
      <c r="K63" s="18">
        <f>G63*100/E63-100</f>
        <v>7.7232475526374458</v>
      </c>
      <c r="L63" s="17">
        <f>G63-F63</f>
        <v>34174241816</v>
      </c>
      <c r="M63" s="18">
        <f>G63*100/F63-100</f>
        <v>7.7232475526374458</v>
      </c>
    </row>
    <row r="64" spans="1:13">
      <c r="A64" s="5" t="s">
        <v>82</v>
      </c>
      <c r="B64" s="13"/>
      <c r="C64" s="14"/>
      <c r="D64" s="15"/>
      <c r="G64" s="16"/>
      <c r="H64" s="16" t="s">
        <v>11</v>
      </c>
      <c r="J64" s="17"/>
      <c r="K64" s="18"/>
      <c r="L64" s="17"/>
      <c r="M64" s="18"/>
    </row>
    <row r="65" spans="1:13">
      <c r="A65" s="12"/>
      <c r="B65" s="13"/>
      <c r="C65" s="14" t="s">
        <v>102</v>
      </c>
      <c r="D65" s="15"/>
      <c r="E65" s="16">
        <v>47983981214</v>
      </c>
      <c r="F65" s="16">
        <v>47983981214</v>
      </c>
      <c r="G65" s="16">
        <v>50291892699</v>
      </c>
      <c r="H65" s="16">
        <v>50291892699</v>
      </c>
      <c r="J65" s="17">
        <f>G65-E65</f>
        <v>2307911485</v>
      </c>
      <c r="K65" s="18">
        <f>G65*100/E65-100</f>
        <v>4.8097540608544449</v>
      </c>
      <c r="L65" s="17">
        <f>G65-F65</f>
        <v>2307911485</v>
      </c>
      <c r="M65" s="18">
        <f>G65*100/F65-100</f>
        <v>4.8097540608544449</v>
      </c>
    </row>
    <row r="66" spans="1:13">
      <c r="A66" s="12"/>
      <c r="B66" s="13" t="s">
        <v>98</v>
      </c>
      <c r="C66" s="14" t="s">
        <v>99</v>
      </c>
      <c r="D66" s="15"/>
      <c r="E66" s="16">
        <v>13144356327</v>
      </c>
      <c r="F66" s="16">
        <v>13144356327</v>
      </c>
      <c r="G66" s="16">
        <v>12282292703</v>
      </c>
      <c r="H66" s="16">
        <v>12282292703</v>
      </c>
      <c r="J66" s="17">
        <f>G66-E66</f>
        <v>-862063624</v>
      </c>
      <c r="K66" s="18">
        <f>G66*100/E66-100</f>
        <v>-6.5584316382934844</v>
      </c>
      <c r="L66" s="17">
        <f>G66-F66</f>
        <v>-862063624</v>
      </c>
      <c r="M66" s="18">
        <f>G66*100/F66-100</f>
        <v>-6.5584316382934844</v>
      </c>
    </row>
    <row r="67" spans="1:13">
      <c r="A67" s="12"/>
      <c r="B67" s="13" t="s">
        <v>100</v>
      </c>
      <c r="C67" s="14" t="s">
        <v>101</v>
      </c>
      <c r="D67" s="15"/>
      <c r="E67" s="16">
        <v>34839624887</v>
      </c>
      <c r="F67" s="16">
        <v>34839624887</v>
      </c>
      <c r="G67" s="16">
        <v>38009599996</v>
      </c>
      <c r="H67" s="16">
        <v>38009599996</v>
      </c>
      <c r="J67" s="17">
        <f>G67-E67</f>
        <v>3169975109</v>
      </c>
      <c r="K67" s="18">
        <f>G67*100/E67-100</f>
        <v>9.0987636040330528</v>
      </c>
      <c r="L67" s="17">
        <f>G67-F67</f>
        <v>3169975109</v>
      </c>
      <c r="M67" s="18">
        <f>G67*100/F67-100</f>
        <v>9.0987636040330528</v>
      </c>
    </row>
    <row r="68" spans="1:13" ht="12.75" customHeight="1">
      <c r="A68" s="48" t="s">
        <v>103</v>
      </c>
      <c r="B68" s="48"/>
      <c r="C68" s="48"/>
      <c r="D68" s="48"/>
      <c r="E68" s="19">
        <v>330092748117</v>
      </c>
      <c r="F68" s="19">
        <v>328692748117</v>
      </c>
      <c r="G68" s="19">
        <v>366257351068</v>
      </c>
      <c r="H68" s="19">
        <v>366257351068</v>
      </c>
      <c r="J68" s="21">
        <f>G68-E68</f>
        <v>36164602951</v>
      </c>
      <c r="K68" s="22">
        <f>G68*100/E68-100</f>
        <v>10.955891384254713</v>
      </c>
      <c r="L68" s="21">
        <f>G68-F68</f>
        <v>37564602951</v>
      </c>
      <c r="M68" s="22">
        <f>G68*100/F68-100</f>
        <v>11.428485467415513</v>
      </c>
    </row>
    <row r="69" spans="1:13">
      <c r="A69" s="5" t="s">
        <v>104</v>
      </c>
      <c r="B69" s="13"/>
      <c r="C69" s="14"/>
      <c r="D69" s="15"/>
      <c r="E69" s="11">
        <v>3647907100000</v>
      </c>
      <c r="F69" s="11">
        <v>3706922200000</v>
      </c>
      <c r="G69" s="11">
        <v>3931289500000</v>
      </c>
      <c r="H69" s="11">
        <v>3956361600000</v>
      </c>
      <c r="J69" s="17">
        <f>G69-E69</f>
        <v>283382400000</v>
      </c>
      <c r="K69" s="18">
        <f>G69*100/E69-100</f>
        <v>7.7683557237518528</v>
      </c>
      <c r="L69" s="17">
        <f>G69-F69</f>
        <v>224367300000</v>
      </c>
      <c r="M69" s="18">
        <f>G69*100/F69-100</f>
        <v>6.052657377055283</v>
      </c>
    </row>
    <row r="70" spans="1:13">
      <c r="B70" s="1"/>
      <c r="C70" s="1"/>
      <c r="G70" s="23"/>
      <c r="H70" s="23"/>
      <c r="J70" s="24"/>
      <c r="K70" s="25"/>
      <c r="L70" s="24"/>
      <c r="M70" s="25"/>
    </row>
    <row r="71" spans="1:13">
      <c r="B71" s="1"/>
      <c r="C71" s="1"/>
      <c r="G71" s="23"/>
      <c r="H71" s="23"/>
      <c r="J71" s="24"/>
      <c r="K71" s="25"/>
      <c r="L71" s="24"/>
      <c r="M71" s="25"/>
    </row>
    <row r="72" spans="1:13">
      <c r="B72" s="1"/>
      <c r="C72" s="1"/>
      <c r="D72" s="26" t="s">
        <v>105</v>
      </c>
      <c r="E72" s="16">
        <f>(E4+E17+E19+E21+SUM(E48:E51)+SUM(E60:E63))-E68</f>
        <v>2800216054795</v>
      </c>
      <c r="F72" s="16">
        <f>(F4+F17+F19+F21+SUM(F48:F51)+SUM(F60:F63))-F68</f>
        <v>2869583049916</v>
      </c>
      <c r="G72" s="16">
        <f>(G4+G17+G19+G21+SUM(G48:G51)+SUM(G60:G63))-G68</f>
        <v>3024083953392</v>
      </c>
      <c r="H72" s="16">
        <f>(H4+H17+H19+H21+SUM(H48:H51)+SUM(H60:H63))-H68</f>
        <v>3060775489254</v>
      </c>
      <c r="J72" s="17">
        <f>G72-E72</f>
        <v>223867898597</v>
      </c>
      <c r="K72" s="18">
        <f>G72*100/E72-100</f>
        <v>7.9946652049814446</v>
      </c>
      <c r="L72" s="17">
        <f>G72-F72</f>
        <v>154500903476</v>
      </c>
      <c r="M72" s="18">
        <f>G72*100/F72-100</f>
        <v>5.3840889351685632</v>
      </c>
    </row>
    <row r="73" spans="1:13">
      <c r="B73" s="1"/>
      <c r="C73" s="1"/>
      <c r="D73" s="26" t="s">
        <v>106</v>
      </c>
      <c r="E73" s="16">
        <f>SUM(E53:E57)+E65</f>
        <v>847691045205</v>
      </c>
      <c r="F73" s="16">
        <f>SUM(F53:F57)+F65</f>
        <v>837339150084</v>
      </c>
      <c r="G73" s="16">
        <f>SUM(G53:G57)+G65</f>
        <v>907205546608</v>
      </c>
      <c r="H73" s="16">
        <f>SUM(H53:H57)+H65</f>
        <v>895586110746</v>
      </c>
      <c r="J73" s="17">
        <f>G73-E73</f>
        <v>59514501403</v>
      </c>
      <c r="K73" s="18">
        <f>G73*100/E73-100</f>
        <v>7.0207774093694013</v>
      </c>
      <c r="L73" s="17">
        <f>G73-F73</f>
        <v>69866396524</v>
      </c>
      <c r="M73" s="18">
        <f>G73*100/F73-100</f>
        <v>8.3438588195704426</v>
      </c>
    </row>
    <row r="74" spans="1:13">
      <c r="B74" s="1"/>
      <c r="C74" s="1"/>
      <c r="G74" s="23"/>
      <c r="H74" s="23"/>
    </row>
    <row r="75" spans="1:13">
      <c r="B75" s="1"/>
      <c r="C75" s="1"/>
      <c r="G75" s="23"/>
      <c r="H75" s="23"/>
    </row>
    <row r="76" spans="1:13">
      <c r="B76" s="1"/>
      <c r="C76" s="1"/>
      <c r="G76" s="23"/>
      <c r="H76" s="23"/>
    </row>
    <row r="77" spans="1:13">
      <c r="B77" s="1"/>
      <c r="C77" s="1"/>
      <c r="G77" s="23"/>
      <c r="H77" s="23"/>
    </row>
    <row r="78" spans="1:13">
      <c r="B78" s="1"/>
      <c r="C78" s="1"/>
      <c r="G78" s="23"/>
      <c r="H78" s="23"/>
    </row>
    <row r="79" spans="1:13">
      <c r="B79" s="1"/>
      <c r="C79" s="1"/>
      <c r="G79" s="23"/>
      <c r="H79" s="23"/>
    </row>
    <row r="80" spans="1:13">
      <c r="B80" s="1"/>
      <c r="C80" s="1"/>
      <c r="G80" s="23"/>
      <c r="H80" s="23"/>
    </row>
    <row r="81" spans="1:8">
      <c r="B81" s="1"/>
      <c r="C81" s="1"/>
      <c r="G81" s="23"/>
      <c r="H81" s="23"/>
    </row>
    <row r="82" spans="1:8">
      <c r="B82" s="1"/>
      <c r="C82" s="1"/>
      <c r="G82" s="23"/>
      <c r="H82" s="23"/>
    </row>
    <row r="83" spans="1:8">
      <c r="B83" s="1"/>
      <c r="C83" s="1"/>
      <c r="G83" s="23"/>
      <c r="H83" s="23"/>
    </row>
    <row r="84" spans="1:8">
      <c r="B84" s="1"/>
      <c r="C84" s="1"/>
      <c r="G84" s="23"/>
      <c r="H84" s="23"/>
    </row>
    <row r="85" spans="1:8">
      <c r="B85" s="1"/>
      <c r="C85" s="1"/>
      <c r="G85" s="23"/>
      <c r="H85" s="23"/>
    </row>
    <row r="86" spans="1:8">
      <c r="B86" s="1"/>
      <c r="C86" s="1"/>
      <c r="G86" s="23"/>
      <c r="H86" s="23"/>
    </row>
    <row r="87" spans="1:8">
      <c r="B87" s="1"/>
      <c r="C87" s="1"/>
      <c r="G87" s="23"/>
      <c r="H87" s="23"/>
    </row>
    <row r="88" spans="1:8">
      <c r="A88" s="1"/>
      <c r="B88" s="1"/>
      <c r="C88" s="1"/>
      <c r="G88" s="23"/>
      <c r="H88" s="23"/>
    </row>
    <row r="89" spans="1:8">
      <c r="B89" s="1"/>
      <c r="C89" s="1"/>
      <c r="G89" s="23"/>
      <c r="H89" s="23"/>
    </row>
    <row r="90" spans="1:8">
      <c r="B90" s="1"/>
      <c r="C90" s="1"/>
      <c r="G90" s="23"/>
      <c r="H90" s="23"/>
    </row>
    <row r="91" spans="1:8">
      <c r="B91" s="1"/>
      <c r="C91" s="1"/>
      <c r="G91" s="23"/>
      <c r="H91" s="23"/>
    </row>
    <row r="92" spans="1:8">
      <c r="B92" s="1"/>
      <c r="C92" s="1"/>
      <c r="G92" s="23"/>
      <c r="H92" s="23"/>
    </row>
    <row r="93" spans="1:8">
      <c r="B93" s="1"/>
      <c r="C93" s="1"/>
      <c r="G93" s="23"/>
      <c r="H93" s="23"/>
    </row>
    <row r="94" spans="1:8">
      <c r="A94" s="1"/>
      <c r="B94" s="1"/>
      <c r="C94" s="1"/>
      <c r="G94" s="23"/>
      <c r="H94" s="23"/>
    </row>
    <row r="95" spans="1:8">
      <c r="B95" s="1"/>
      <c r="C95" s="1"/>
      <c r="G95" s="23"/>
      <c r="H95" s="23"/>
    </row>
    <row r="96" spans="1:8">
      <c r="A96" s="1"/>
      <c r="B96" s="1"/>
      <c r="C96" s="1"/>
    </row>
    <row r="97" spans="1:3">
      <c r="A97" s="1"/>
      <c r="B97" s="1"/>
      <c r="C97" s="1"/>
    </row>
    <row r="98" spans="1:3">
      <c r="A98" s="1"/>
      <c r="B98" s="1"/>
      <c r="C98" s="1"/>
    </row>
    <row r="99" spans="1:3">
      <c r="A99" s="1"/>
      <c r="B99" s="1"/>
      <c r="C99" s="1"/>
    </row>
    <row r="100" spans="1:3">
      <c r="A100" s="1"/>
      <c r="B100" s="1"/>
      <c r="C100" s="1"/>
    </row>
    <row r="101" spans="1:3">
      <c r="A101" s="1"/>
      <c r="B101" s="1"/>
      <c r="C101" s="1"/>
    </row>
    <row r="102" spans="1:3">
      <c r="A102" s="1"/>
      <c r="B102" s="1"/>
      <c r="C102" s="1"/>
    </row>
    <row r="103" spans="1:3">
      <c r="A103" s="1"/>
      <c r="B103" s="1"/>
      <c r="C103" s="1"/>
    </row>
    <row r="104" spans="1:3">
      <c r="A104" s="1"/>
      <c r="B104" s="1"/>
      <c r="C104" s="1"/>
    </row>
    <row r="105" spans="1:3">
      <c r="A105" s="1"/>
      <c r="B105" s="1"/>
      <c r="C105" s="1"/>
    </row>
    <row r="106" spans="1:3">
      <c r="A106" s="1"/>
      <c r="B106" s="1"/>
      <c r="C106" s="1"/>
    </row>
    <row r="107" spans="1:3">
      <c r="A107" s="1"/>
      <c r="B107" s="1"/>
      <c r="C107" s="1"/>
    </row>
    <row r="108" spans="1:3">
      <c r="A108" s="1"/>
      <c r="B108" s="1"/>
      <c r="C108" s="1"/>
    </row>
    <row r="109" spans="1:3">
      <c r="A109" s="1"/>
      <c r="B109" s="1"/>
      <c r="C109" s="1"/>
    </row>
    <row r="110" spans="1:3">
      <c r="A110" s="1"/>
      <c r="B110" s="1"/>
      <c r="C110" s="1"/>
    </row>
    <row r="111" spans="1:3">
      <c r="A111" s="1"/>
      <c r="B111" s="1"/>
      <c r="C111" s="1"/>
    </row>
    <row r="112" spans="1:3">
      <c r="A112" s="1"/>
      <c r="B112" s="1"/>
      <c r="C112" s="1"/>
    </row>
    <row r="113" spans="1:3">
      <c r="A113" s="1"/>
      <c r="B113" s="1"/>
      <c r="C113" s="1"/>
    </row>
    <row r="114" spans="1:3">
      <c r="A114" s="1"/>
      <c r="B114" s="1"/>
      <c r="C114" s="1"/>
    </row>
  </sheetData>
  <sheetProtection selectLockedCells="1" selectUnlockedCells="1"/>
  <mergeCells count="4">
    <mergeCell ref="J2:K2"/>
    <mergeCell ref="L2:M2"/>
    <mergeCell ref="C50:D50"/>
    <mergeCell ref="A68:D68"/>
  </mergeCell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showRuler="0" zoomScale="95" zoomScaleNormal="95" zoomScalePageLayoutView="95" workbookViewId="0">
      <selection activeCell="L14" sqref="L14"/>
    </sheetView>
  </sheetViews>
  <sheetFormatPr baseColWidth="10" defaultColWidth="11.5" defaultRowHeight="12" x14ac:dyDescent="0"/>
  <cols>
    <col min="1" max="1" width="22.83203125" customWidth="1"/>
    <col min="2" max="5" width="16.83203125" customWidth="1"/>
    <col min="6" max="6" width="5" customWidth="1"/>
    <col min="7" max="7" width="15.5" customWidth="1"/>
    <col min="9" max="9" width="15.5" customWidth="1"/>
    <col min="12" max="12" width="15" customWidth="1"/>
  </cols>
  <sheetData>
    <row r="2" spans="1:12" ht="13">
      <c r="A2" s="27" t="s">
        <v>107</v>
      </c>
    </row>
    <row r="3" spans="1:12" ht="12.75" customHeight="1">
      <c r="B3" s="3" t="s">
        <v>108</v>
      </c>
      <c r="C3" s="3" t="s">
        <v>109</v>
      </c>
      <c r="D3" s="3" t="s">
        <v>110</v>
      </c>
      <c r="E3" s="3" t="s">
        <v>111</v>
      </c>
      <c r="G3" s="46" t="s">
        <v>1</v>
      </c>
      <c r="H3" s="46"/>
      <c r="I3" s="46" t="s">
        <v>112</v>
      </c>
      <c r="J3" s="46"/>
    </row>
    <row r="4" spans="1:12" ht="12.75" customHeight="1">
      <c r="B4" s="46" t="s">
        <v>113</v>
      </c>
      <c r="C4" s="46"/>
      <c r="D4" s="46"/>
      <c r="E4" s="3"/>
      <c r="G4" s="4" t="s">
        <v>7</v>
      </c>
      <c r="H4" s="4" t="s">
        <v>8</v>
      </c>
      <c r="I4" s="4" t="s">
        <v>7</v>
      </c>
      <c r="J4" s="4" t="s">
        <v>8</v>
      </c>
    </row>
    <row r="5" spans="1:12">
      <c r="A5" s="28" t="s">
        <v>114</v>
      </c>
      <c r="B5" s="29">
        <v>260323.8</v>
      </c>
      <c r="C5" s="29">
        <v>305975.5</v>
      </c>
      <c r="D5" s="29">
        <v>300171.2</v>
      </c>
      <c r="E5" s="29">
        <v>313789.90000000002</v>
      </c>
      <c r="G5" s="30">
        <f>D5-B5</f>
        <v>39847.400000000023</v>
      </c>
      <c r="H5" s="30">
        <f>(D5*100/B5)-100</f>
        <v>15.30686014878394</v>
      </c>
      <c r="I5" s="30">
        <f>E5-C5</f>
        <v>7814.4000000000233</v>
      </c>
      <c r="J5" s="30">
        <f>(E5*100/C5)-100</f>
        <v>2.5539299715173343</v>
      </c>
      <c r="L5" s="16">
        <f>E5-D5</f>
        <v>13618.700000000012</v>
      </c>
    </row>
    <row r="8" spans="1:12" ht="13">
      <c r="A8" s="27" t="s">
        <v>115</v>
      </c>
    </row>
    <row r="9" spans="1:12" ht="12.75" customHeight="1">
      <c r="B9" s="3" t="s">
        <v>108</v>
      </c>
      <c r="C9" s="3" t="s">
        <v>109</v>
      </c>
      <c r="D9" s="3" t="s">
        <v>110</v>
      </c>
      <c r="E9" s="3" t="s">
        <v>111</v>
      </c>
      <c r="G9" s="46" t="s">
        <v>1</v>
      </c>
      <c r="H9" s="46"/>
      <c r="I9" s="46" t="s">
        <v>112</v>
      </c>
      <c r="J9" s="46"/>
    </row>
    <row r="10" spans="1:12" ht="12.75" customHeight="1">
      <c r="B10" s="46" t="s">
        <v>116</v>
      </c>
      <c r="C10" s="46"/>
      <c r="D10" s="46"/>
      <c r="E10" s="3"/>
      <c r="G10" s="4" t="s">
        <v>7</v>
      </c>
      <c r="H10" s="4" t="s">
        <v>8</v>
      </c>
      <c r="I10" s="4" t="s">
        <v>7</v>
      </c>
      <c r="J10" s="4" t="s">
        <v>8</v>
      </c>
    </row>
    <row r="11" spans="1:12">
      <c r="A11" s="26" t="s">
        <v>104</v>
      </c>
      <c r="B11" s="16">
        <v>3647907100000</v>
      </c>
      <c r="C11" s="16">
        <v>3706922200000</v>
      </c>
      <c r="D11" s="16">
        <v>3931289500000</v>
      </c>
      <c r="E11" s="16">
        <v>3956361600000</v>
      </c>
      <c r="G11" s="16">
        <f>D11-B11</f>
        <v>283382400000</v>
      </c>
      <c r="H11" s="30">
        <f>(D11*100/B11)-100</f>
        <v>7.7683557237518528</v>
      </c>
      <c r="I11" s="16">
        <f>E11-C11</f>
        <v>249439400000</v>
      </c>
      <c r="J11" s="30">
        <f>(E11*100/C11)-100</f>
        <v>6.7290163251875157</v>
      </c>
      <c r="L11" s="16">
        <f>E11-D11</f>
        <v>25072100000</v>
      </c>
    </row>
    <row r="12" spans="1:12">
      <c r="A12" s="26" t="s">
        <v>117</v>
      </c>
      <c r="B12" s="16">
        <v>61612029583</v>
      </c>
      <c r="C12" s="16">
        <v>71378304452</v>
      </c>
      <c r="D12" s="16">
        <v>75402528121</v>
      </c>
      <c r="E12" s="16">
        <v>75402528121</v>
      </c>
      <c r="G12" s="16">
        <f>D12-B12</f>
        <v>13790498538</v>
      </c>
      <c r="H12" s="30">
        <f>(D12*100/B12)-100</f>
        <v>22.382801916015893</v>
      </c>
      <c r="I12" s="16">
        <f>E12-C12</f>
        <v>4024223669</v>
      </c>
      <c r="J12" s="30">
        <f>(E12*100/C12)-100</f>
        <v>5.6378807256568848</v>
      </c>
      <c r="L12" s="16">
        <f>E12-D12</f>
        <v>0</v>
      </c>
    </row>
    <row r="13" spans="1:12">
      <c r="A13" s="26" t="s">
        <v>118</v>
      </c>
      <c r="B13" s="16">
        <v>4991509140</v>
      </c>
      <c r="C13" s="16">
        <v>5707430998</v>
      </c>
      <c r="D13" s="16">
        <v>5867839355</v>
      </c>
      <c r="E13" s="16">
        <v>5867839355</v>
      </c>
      <c r="G13" s="16">
        <f>D13-B13</f>
        <v>876330215</v>
      </c>
      <c r="H13" s="30">
        <f>(D13*100/B13)-100</f>
        <v>17.556418117667718</v>
      </c>
      <c r="I13" s="16">
        <f>E13-C13</f>
        <v>160408357</v>
      </c>
      <c r="J13" s="30">
        <f>(E13*100/C13)-100</f>
        <v>2.8105176752239345</v>
      </c>
      <c r="L13" s="16">
        <f>E13-D13</f>
        <v>0</v>
      </c>
    </row>
    <row r="14" spans="1:12">
      <c r="A14" s="26" t="s">
        <v>119</v>
      </c>
      <c r="B14" s="16">
        <v>45233069524</v>
      </c>
      <c r="C14" s="16">
        <v>54717658406</v>
      </c>
      <c r="D14" s="16">
        <v>56436236212</v>
      </c>
      <c r="E14" s="16">
        <v>56471236212</v>
      </c>
      <c r="G14" s="16">
        <f>D14-B14</f>
        <v>11203166688</v>
      </c>
      <c r="H14" s="30">
        <f>(D14*100/B14)-100</f>
        <v>24.767646339047957</v>
      </c>
      <c r="I14" s="16">
        <f>E14-C14</f>
        <v>1753577806</v>
      </c>
      <c r="J14" s="30">
        <f>(E14*100/C14)-100</f>
        <v>3.2047749430149537</v>
      </c>
      <c r="L14" s="16">
        <f>E14-D14</f>
        <v>35000000</v>
      </c>
    </row>
    <row r="15" spans="1:12">
      <c r="A15" s="26" t="s">
        <v>120</v>
      </c>
      <c r="B15" s="16">
        <v>87057057194</v>
      </c>
      <c r="C15" s="16">
        <v>84859857194</v>
      </c>
      <c r="D15" s="16">
        <v>95251838395</v>
      </c>
      <c r="E15" s="16">
        <v>95251838395</v>
      </c>
      <c r="G15" s="16">
        <f>D15-B15</f>
        <v>8194781201</v>
      </c>
      <c r="H15" s="30">
        <f>(D15*100/B15)-100</f>
        <v>9.4131153350825514</v>
      </c>
      <c r="I15" s="16">
        <f>E15-C15</f>
        <v>10391981201</v>
      </c>
      <c r="J15" s="30">
        <f>(E15*100/C15)-100</f>
        <v>12.246050776685451</v>
      </c>
      <c r="L15" s="16">
        <f>E15-D15</f>
        <v>0</v>
      </c>
    </row>
    <row r="18" spans="1:5" ht="13">
      <c r="A18" s="27" t="s">
        <v>121</v>
      </c>
    </row>
    <row r="19" spans="1:5">
      <c r="A19" s="26"/>
      <c r="B19" s="3" t="s">
        <v>108</v>
      </c>
      <c r="C19" s="3" t="s">
        <v>109</v>
      </c>
      <c r="D19" s="3" t="s">
        <v>110</v>
      </c>
      <c r="E19" s="3" t="s">
        <v>111</v>
      </c>
    </row>
    <row r="20" spans="1:5" ht="12.75" customHeight="1">
      <c r="A20" s="26"/>
      <c r="B20" s="46" t="s">
        <v>122</v>
      </c>
      <c r="C20" s="46"/>
      <c r="D20" s="46"/>
      <c r="E20" s="3"/>
    </row>
    <row r="21" spans="1:5">
      <c r="A21" s="26" t="s">
        <v>117</v>
      </c>
      <c r="B21" s="30">
        <f>B12/Total!$E$72*100</f>
        <v>2.200259850574656</v>
      </c>
      <c r="C21" s="30">
        <f>C12/Total!$F$72*100</f>
        <v>2.4874103035313588</v>
      </c>
      <c r="D21" s="30">
        <f>D12/Total!$G$72*100</f>
        <v>2.4934006225727909</v>
      </c>
      <c r="E21" s="30">
        <f>E12/Total!$G$72*100</f>
        <v>2.4934006225727909</v>
      </c>
    </row>
    <row r="22" spans="1:5">
      <c r="A22" s="26" t="s">
        <v>118</v>
      </c>
      <c r="B22" s="30">
        <f>B13/Total!$E$72*100</f>
        <v>0.17825442902709954</v>
      </c>
      <c r="C22" s="30">
        <f>C13/Total!$F$72*100</f>
        <v>0.19889408665719122</v>
      </c>
      <c r="D22" s="30">
        <f>D13/Total!$G$72*100</f>
        <v>0.19403691978915691</v>
      </c>
      <c r="E22" s="30">
        <f>E13/Total!$G$72*100</f>
        <v>0.19403691978915691</v>
      </c>
    </row>
    <row r="23" spans="1:5">
      <c r="A23" s="26" t="s">
        <v>119</v>
      </c>
      <c r="B23" s="30">
        <f>B14/Total!$E$72*100</f>
        <v>1.615342124995832</v>
      </c>
      <c r="C23" s="30">
        <f>C14/Total!$F$72*100</f>
        <v>1.9068156402583198</v>
      </c>
      <c r="D23" s="30">
        <f>D14/Total!$G$72*100</f>
        <v>1.8662258416700903</v>
      </c>
      <c r="E23" s="30">
        <f>E14/Total!$G$72*100</f>
        <v>1.8673832169460229</v>
      </c>
    </row>
    <row r="24" spans="1:5">
      <c r="A24" s="26" t="s">
        <v>120</v>
      </c>
      <c r="B24" s="30">
        <f>B15/Total!$E$72*100</f>
        <v>3.1089407206606894</v>
      </c>
      <c r="C24" s="30">
        <f>C15/Total!$F$72*100</f>
        <v>2.9572190704319943</v>
      </c>
      <c r="D24" s="30">
        <f>D15/Total!$G$72*100</f>
        <v>3.1497749355853575</v>
      </c>
      <c r="E24" s="30">
        <f>E15/Total!$G$72*100</f>
        <v>3.1497749355853575</v>
      </c>
    </row>
  </sheetData>
  <sheetProtection selectLockedCells="1" selectUnlockedCells="1"/>
  <mergeCells count="7">
    <mergeCell ref="B20:D20"/>
    <mergeCell ref="G3:H3"/>
    <mergeCell ref="I3:J3"/>
    <mergeCell ref="B4:D4"/>
    <mergeCell ref="G9:H9"/>
    <mergeCell ref="I9:J9"/>
    <mergeCell ref="B10:D10"/>
  </mergeCells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showRuler="0" topLeftCell="H2" zoomScale="95" zoomScaleNormal="95" zoomScalePageLayoutView="95" workbookViewId="0">
      <selection activeCell="N31" sqref="N31"/>
    </sheetView>
  </sheetViews>
  <sheetFormatPr baseColWidth="10" defaultColWidth="11.5" defaultRowHeight="12" x14ac:dyDescent="0"/>
  <cols>
    <col min="2" max="2" width="15" customWidth="1"/>
    <col min="3" max="3" width="6" customWidth="1"/>
    <col min="4" max="4" width="6.1640625" customWidth="1"/>
    <col min="5" max="5" width="5.33203125" customWidth="1"/>
    <col min="6" max="6" width="73.1640625" customWidth="1"/>
    <col min="10" max="10" width="6.83203125" customWidth="1"/>
    <col min="11" max="11" width="9.5" customWidth="1"/>
    <col min="14" max="14" width="66.33203125" customWidth="1"/>
    <col min="18" max="18" width="3.5" customWidth="1"/>
  </cols>
  <sheetData>
    <row r="1" spans="1:16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>
      <c r="A3" s="31"/>
      <c r="B3" s="32" t="s">
        <v>123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6">
      <c r="A4" s="31"/>
      <c r="B4" s="32"/>
      <c r="C4" s="31"/>
      <c r="D4" s="31"/>
      <c r="E4" s="31"/>
      <c r="F4" s="31"/>
      <c r="G4" s="33" t="s">
        <v>124</v>
      </c>
      <c r="H4" s="33" t="s">
        <v>125</v>
      </c>
      <c r="I4" s="33" t="s">
        <v>126</v>
      </c>
      <c r="J4" s="31"/>
      <c r="K4" s="4" t="s">
        <v>7</v>
      </c>
      <c r="L4" s="4" t="s">
        <v>127</v>
      </c>
      <c r="M4" s="31"/>
    </row>
    <row r="5" spans="1:16">
      <c r="A5" s="31"/>
      <c r="B5" s="31" t="s">
        <v>131</v>
      </c>
      <c r="C5" s="31" t="s">
        <v>132</v>
      </c>
      <c r="D5" s="31"/>
      <c r="E5" s="31"/>
      <c r="F5" s="31"/>
      <c r="G5" s="34" t="s">
        <v>128</v>
      </c>
      <c r="H5" s="34" t="s">
        <v>128</v>
      </c>
      <c r="I5" s="34" t="s">
        <v>128</v>
      </c>
      <c r="J5" s="31"/>
      <c r="K5" s="4" t="s">
        <v>129</v>
      </c>
      <c r="L5" s="4" t="s">
        <v>130</v>
      </c>
      <c r="M5" s="31"/>
    </row>
    <row r="6" spans="1:16">
      <c r="A6" s="31"/>
      <c r="B6" s="5" t="s">
        <v>135</v>
      </c>
      <c r="C6" s="35"/>
      <c r="D6" s="35"/>
      <c r="E6" s="35"/>
      <c r="F6" s="38"/>
      <c r="G6" s="39">
        <v>313789.90000000002</v>
      </c>
      <c r="H6" s="39">
        <v>300171.2</v>
      </c>
      <c r="I6" s="39">
        <v>305975.5</v>
      </c>
      <c r="J6" s="31"/>
      <c r="K6" s="39">
        <f>G6-I6</f>
        <v>7814.4000000000233</v>
      </c>
      <c r="L6" s="40">
        <f>G6*100/I6-100</f>
        <v>2.5539299715173343</v>
      </c>
      <c r="M6" s="31"/>
    </row>
    <row r="7" spans="1:16">
      <c r="A7" s="31"/>
      <c r="B7" s="5" t="s">
        <v>137</v>
      </c>
      <c r="C7" s="8" t="s">
        <v>138</v>
      </c>
      <c r="D7" s="8"/>
      <c r="E7" s="8"/>
      <c r="F7" s="41"/>
      <c r="G7" s="39">
        <v>2965.4</v>
      </c>
      <c r="H7" s="39">
        <v>2965.4</v>
      </c>
      <c r="I7" s="39">
        <v>2550.6</v>
      </c>
      <c r="K7" s="39">
        <f>H7-I7</f>
        <v>414.80000000000018</v>
      </c>
      <c r="L7" s="40">
        <f t="shared" ref="L7:L16" si="0">H7*100/I7-100</f>
        <v>16.262840116051123</v>
      </c>
      <c r="M7" s="31"/>
    </row>
    <row r="8" spans="1:16">
      <c r="A8" s="31"/>
      <c r="B8" s="5" t="s">
        <v>140</v>
      </c>
      <c r="C8" s="35"/>
      <c r="D8" s="35" t="s">
        <v>139</v>
      </c>
      <c r="E8" s="35"/>
      <c r="F8" s="38"/>
      <c r="G8" s="38">
        <v>2965.4</v>
      </c>
      <c r="H8" s="36">
        <v>2965.4</v>
      </c>
      <c r="I8" s="36">
        <v>2550.6</v>
      </c>
      <c r="K8" s="36">
        <f>H8-I8</f>
        <v>414.80000000000018</v>
      </c>
      <c r="L8" s="37">
        <f t="shared" si="0"/>
        <v>16.262840116051123</v>
      </c>
      <c r="M8" s="31"/>
    </row>
    <row r="9" spans="1:16">
      <c r="A9" s="31"/>
      <c r="B9" s="5"/>
      <c r="C9" s="35"/>
      <c r="D9" s="35"/>
      <c r="E9" s="35" t="s">
        <v>142</v>
      </c>
      <c r="F9" s="38"/>
      <c r="G9" s="38">
        <v>1509.5</v>
      </c>
      <c r="H9" s="36">
        <v>1509.5</v>
      </c>
      <c r="I9" s="36">
        <v>1194.5</v>
      </c>
      <c r="K9" s="36">
        <f>H9-I9</f>
        <v>315</v>
      </c>
      <c r="L9" s="37">
        <f t="shared" si="0"/>
        <v>26.37086647132692</v>
      </c>
      <c r="M9" s="31"/>
    </row>
    <row r="10" spans="1:16">
      <c r="A10" s="31"/>
      <c r="B10" s="5"/>
      <c r="C10" s="35"/>
      <c r="D10" s="35"/>
      <c r="E10" s="35"/>
      <c r="F10" s="38" t="s">
        <v>144</v>
      </c>
      <c r="G10" s="38"/>
      <c r="H10" s="36"/>
      <c r="I10" s="36">
        <v>100</v>
      </c>
      <c r="K10" s="36"/>
      <c r="L10" s="37">
        <f t="shared" si="0"/>
        <v>-100</v>
      </c>
      <c r="M10" s="31"/>
    </row>
    <row r="11" spans="1:16">
      <c r="A11" s="31"/>
      <c r="B11" s="5"/>
      <c r="C11" s="35"/>
      <c r="D11" s="35"/>
      <c r="E11" s="35"/>
      <c r="F11" s="38" t="s">
        <v>146</v>
      </c>
      <c r="G11" s="38"/>
      <c r="H11" s="36"/>
      <c r="I11" s="36">
        <v>94.5</v>
      </c>
      <c r="K11" s="36"/>
      <c r="L11" s="37">
        <f t="shared" si="0"/>
        <v>-100</v>
      </c>
      <c r="M11" s="31"/>
    </row>
    <row r="12" spans="1:16">
      <c r="A12" s="31"/>
      <c r="B12" s="5"/>
      <c r="C12" s="35"/>
      <c r="D12" s="35"/>
      <c r="E12" s="35"/>
      <c r="F12" s="38" t="s">
        <v>148</v>
      </c>
      <c r="G12" s="38"/>
      <c r="H12" s="36"/>
      <c r="I12" s="36">
        <v>1000</v>
      </c>
      <c r="K12" s="36"/>
      <c r="L12" s="37">
        <f t="shared" si="0"/>
        <v>-100</v>
      </c>
      <c r="M12" s="31"/>
    </row>
    <row r="13" spans="1:16">
      <c r="A13" s="31"/>
      <c r="B13" s="5"/>
      <c r="C13" s="35"/>
      <c r="D13" s="35"/>
      <c r="E13" s="35" t="s">
        <v>150</v>
      </c>
      <c r="F13" s="38"/>
      <c r="G13" s="36">
        <v>629</v>
      </c>
      <c r="H13" s="36">
        <v>629</v>
      </c>
      <c r="I13" s="36">
        <v>529.20000000000005</v>
      </c>
      <c r="K13" s="36">
        <f>H13-I13</f>
        <v>99.799999999999955</v>
      </c>
      <c r="L13" s="37">
        <f t="shared" si="0"/>
        <v>18.858654572940281</v>
      </c>
      <c r="M13" s="31"/>
    </row>
    <row r="14" spans="1:16">
      <c r="A14" s="31"/>
      <c r="B14" s="5"/>
      <c r="C14" s="35"/>
      <c r="D14" s="35"/>
      <c r="E14" s="35" t="s">
        <v>152</v>
      </c>
      <c r="F14" s="38"/>
      <c r="G14" s="36">
        <v>380</v>
      </c>
      <c r="H14" s="36">
        <v>380</v>
      </c>
      <c r="I14" s="36">
        <v>380</v>
      </c>
      <c r="K14" s="36">
        <f>H14-I14</f>
        <v>0</v>
      </c>
      <c r="L14" s="37">
        <f t="shared" si="0"/>
        <v>0</v>
      </c>
      <c r="M14" s="31"/>
    </row>
    <row r="15" spans="1:16">
      <c r="A15" s="31"/>
      <c r="B15" s="5"/>
      <c r="C15" s="35"/>
      <c r="D15" s="35"/>
      <c r="E15" s="35" t="s">
        <v>154</v>
      </c>
      <c r="F15" s="38"/>
      <c r="G15" s="36">
        <v>125</v>
      </c>
      <c r="H15" s="36">
        <v>125</v>
      </c>
      <c r="I15" s="36">
        <v>125</v>
      </c>
      <c r="K15" s="36">
        <f>H15-I15</f>
        <v>0</v>
      </c>
      <c r="L15" s="37">
        <f t="shared" si="0"/>
        <v>0</v>
      </c>
      <c r="M15" s="31"/>
    </row>
    <row r="16" spans="1:16">
      <c r="A16" s="31"/>
      <c r="B16" s="5" t="s">
        <v>156</v>
      </c>
      <c r="C16" s="35"/>
      <c r="D16" s="35"/>
      <c r="E16" s="35" t="s">
        <v>157</v>
      </c>
      <c r="F16" s="38"/>
      <c r="G16" s="36">
        <v>321.89999999999998</v>
      </c>
      <c r="H16" s="36">
        <v>321.89999999999998</v>
      </c>
      <c r="I16" s="36">
        <v>321.89999999999998</v>
      </c>
      <c r="K16" s="36">
        <f>H16-I16</f>
        <v>0</v>
      </c>
      <c r="L16" s="37">
        <f t="shared" si="0"/>
        <v>0</v>
      </c>
      <c r="M16" s="31"/>
    </row>
    <row r="17" spans="1:17">
      <c r="A17" s="31"/>
      <c r="B17" s="5"/>
      <c r="C17" s="35"/>
      <c r="D17" s="35"/>
      <c r="E17" s="35"/>
      <c r="F17" s="38"/>
      <c r="G17" s="36"/>
      <c r="H17" s="36"/>
      <c r="I17" s="36"/>
      <c r="K17" s="36"/>
      <c r="L17" s="37"/>
      <c r="M17" s="31"/>
    </row>
    <row r="18" spans="1:17">
      <c r="A18" s="31"/>
      <c r="B18" s="5" t="s">
        <v>160</v>
      </c>
      <c r="C18" s="8" t="s">
        <v>161</v>
      </c>
      <c r="D18" s="8"/>
      <c r="E18" s="8"/>
      <c r="F18" s="41"/>
      <c r="G18" s="39">
        <v>16926.7</v>
      </c>
      <c r="H18" s="39">
        <v>16926.7</v>
      </c>
      <c r="I18" s="39">
        <v>13548.2</v>
      </c>
      <c r="K18" s="39">
        <f t="shared" ref="K18:K49" si="1">H18-I18</f>
        <v>3378.5</v>
      </c>
      <c r="L18" s="40">
        <f t="shared" ref="L18:L33" si="2">H18*100/I18-100</f>
        <v>24.936891985651229</v>
      </c>
      <c r="M18" s="31"/>
    </row>
    <row r="19" spans="1:17">
      <c r="A19" s="31"/>
      <c r="B19" s="5"/>
      <c r="C19" s="35"/>
      <c r="D19" s="35" t="s">
        <v>145</v>
      </c>
      <c r="E19" s="35"/>
      <c r="F19" s="38"/>
      <c r="G19" s="36">
        <v>2882.6</v>
      </c>
      <c r="H19" s="36">
        <v>2882.6</v>
      </c>
      <c r="I19" s="36">
        <v>1460.9</v>
      </c>
      <c r="K19" s="36">
        <f t="shared" si="1"/>
        <v>1421.6999999999998</v>
      </c>
      <c r="L19" s="37">
        <f t="shared" si="2"/>
        <v>97.316722568279829</v>
      </c>
      <c r="M19" s="31"/>
    </row>
    <row r="20" spans="1:17">
      <c r="A20" s="31"/>
      <c r="B20" s="5"/>
      <c r="C20" s="35"/>
      <c r="D20" s="35"/>
      <c r="E20" s="35" t="s">
        <v>164</v>
      </c>
      <c r="F20" s="38"/>
      <c r="G20" s="36">
        <v>68.7</v>
      </c>
      <c r="H20" s="36">
        <v>68.7</v>
      </c>
      <c r="I20" s="36">
        <v>79.7</v>
      </c>
      <c r="K20" s="36">
        <f t="shared" si="1"/>
        <v>-11</v>
      </c>
      <c r="L20" s="37">
        <f t="shared" si="2"/>
        <v>-13.801756587202007</v>
      </c>
      <c r="M20" s="31"/>
    </row>
    <row r="21" spans="1:17">
      <c r="A21" s="31"/>
      <c r="B21" s="5"/>
      <c r="C21" s="35"/>
      <c r="D21" s="35"/>
      <c r="E21" s="35" t="s">
        <v>166</v>
      </c>
      <c r="F21" s="38"/>
      <c r="G21" s="36">
        <v>197.5</v>
      </c>
      <c r="H21" s="36">
        <v>197.5</v>
      </c>
      <c r="I21" s="36">
        <v>258.3</v>
      </c>
      <c r="J21" s="31"/>
      <c r="K21" s="36">
        <f t="shared" si="1"/>
        <v>-60.800000000000011</v>
      </c>
      <c r="L21" s="37">
        <f t="shared" si="2"/>
        <v>-23.53852109949672</v>
      </c>
      <c r="M21" s="31"/>
    </row>
    <row r="22" spans="1:17">
      <c r="A22" s="31"/>
      <c r="B22" s="5"/>
      <c r="C22" s="35"/>
      <c r="D22" s="35"/>
      <c r="E22" s="35" t="s">
        <v>168</v>
      </c>
      <c r="F22" s="38"/>
      <c r="G22" s="36">
        <v>2571.6999999999998</v>
      </c>
      <c r="H22" s="36">
        <v>2571.6999999999998</v>
      </c>
      <c r="I22" s="36">
        <v>1060.2</v>
      </c>
      <c r="J22" s="31"/>
      <c r="K22" s="36">
        <f t="shared" si="1"/>
        <v>1511.4999999999998</v>
      </c>
      <c r="L22" s="37">
        <f t="shared" si="2"/>
        <v>142.5674401056404</v>
      </c>
      <c r="M22" t="s">
        <v>169</v>
      </c>
    </row>
    <row r="23" spans="1:17">
      <c r="A23" s="31"/>
      <c r="B23" s="5"/>
      <c r="C23" s="35"/>
      <c r="D23" s="35"/>
      <c r="E23" s="35" t="s">
        <v>171</v>
      </c>
      <c r="F23" s="38"/>
      <c r="G23" s="36">
        <v>44.6</v>
      </c>
      <c r="H23" s="36">
        <v>44.6</v>
      </c>
      <c r="I23" s="36">
        <v>62.8</v>
      </c>
      <c r="J23" s="31"/>
      <c r="K23" s="36">
        <f t="shared" si="1"/>
        <v>-18.199999999999996</v>
      </c>
      <c r="L23" s="37">
        <f t="shared" si="2"/>
        <v>-28.980891719745216</v>
      </c>
      <c r="M23" s="31"/>
      <c r="N23" s="43"/>
      <c r="O23" s="43"/>
      <c r="P23" s="31"/>
      <c r="Q23" s="31"/>
    </row>
    <row r="24" spans="1:17">
      <c r="A24" s="31"/>
      <c r="B24" s="5" t="s">
        <v>172</v>
      </c>
      <c r="C24" s="35"/>
      <c r="D24" s="35" t="s">
        <v>153</v>
      </c>
      <c r="E24" s="35"/>
      <c r="F24" s="38"/>
      <c r="G24" s="36">
        <v>2047.2</v>
      </c>
      <c r="H24" s="36">
        <v>2047.2</v>
      </c>
      <c r="I24" s="36">
        <v>1772.5</v>
      </c>
      <c r="J24" s="31"/>
      <c r="K24" s="36">
        <f t="shared" si="1"/>
        <v>274.70000000000005</v>
      </c>
      <c r="L24" s="37">
        <f t="shared" si="2"/>
        <v>15.497884344146684</v>
      </c>
      <c r="M24" s="31"/>
      <c r="N24" s="43"/>
      <c r="O24" s="43"/>
      <c r="P24" s="31"/>
    </row>
    <row r="25" spans="1:17">
      <c r="A25" s="31"/>
      <c r="B25" s="5"/>
      <c r="C25" s="35"/>
      <c r="D25" s="35"/>
      <c r="E25" s="35" t="s">
        <v>173</v>
      </c>
      <c r="F25" s="38"/>
      <c r="G25" s="36">
        <v>947.1</v>
      </c>
      <c r="H25" s="36">
        <v>947.1</v>
      </c>
      <c r="I25" s="36">
        <v>772.5</v>
      </c>
      <c r="J25" s="31"/>
      <c r="K25" s="36">
        <f t="shared" si="1"/>
        <v>174.60000000000002</v>
      </c>
      <c r="L25" s="37">
        <f t="shared" si="2"/>
        <v>22.601941747572809</v>
      </c>
      <c r="M25" s="31"/>
      <c r="P25" s="31"/>
    </row>
    <row r="26" spans="1:17">
      <c r="A26" s="31"/>
      <c r="B26" s="5"/>
      <c r="C26" s="35"/>
      <c r="D26" s="35"/>
      <c r="E26" s="35" t="s">
        <v>174</v>
      </c>
      <c r="F26" s="38"/>
      <c r="G26" s="36">
        <v>1100</v>
      </c>
      <c r="H26" s="36">
        <v>1100</v>
      </c>
      <c r="I26" s="36">
        <v>1000</v>
      </c>
      <c r="J26" s="31"/>
      <c r="K26" s="36">
        <f t="shared" si="1"/>
        <v>100</v>
      </c>
      <c r="L26" s="37">
        <f t="shared" si="2"/>
        <v>10</v>
      </c>
      <c r="M26" s="31"/>
      <c r="P26" s="31"/>
    </row>
    <row r="27" spans="1:17">
      <c r="A27" s="31"/>
      <c r="B27" s="5"/>
      <c r="C27" s="35"/>
      <c r="D27" s="35" t="s">
        <v>162</v>
      </c>
      <c r="E27" s="35"/>
      <c r="F27" s="38"/>
      <c r="G27" s="36">
        <v>147</v>
      </c>
      <c r="H27" s="36">
        <v>147</v>
      </c>
      <c r="I27" s="36">
        <v>140</v>
      </c>
      <c r="J27" s="31"/>
      <c r="K27" s="36">
        <f t="shared" si="1"/>
        <v>7</v>
      </c>
      <c r="L27" s="37">
        <f t="shared" si="2"/>
        <v>5</v>
      </c>
      <c r="M27" s="31"/>
      <c r="N27" s="43"/>
      <c r="O27" s="43"/>
      <c r="P27" s="31"/>
    </row>
    <row r="28" spans="1:17">
      <c r="A28" s="31"/>
      <c r="B28" s="5"/>
      <c r="C28" s="35"/>
      <c r="D28" s="35"/>
      <c r="E28" s="35" t="s">
        <v>175</v>
      </c>
      <c r="F28" s="38"/>
      <c r="G28" s="36">
        <v>147</v>
      </c>
      <c r="H28" s="36">
        <v>147</v>
      </c>
      <c r="I28" s="36">
        <v>140</v>
      </c>
      <c r="J28" s="31"/>
      <c r="K28" s="36">
        <f t="shared" si="1"/>
        <v>7</v>
      </c>
      <c r="L28" s="37">
        <f t="shared" si="2"/>
        <v>5</v>
      </c>
      <c r="M28" s="31"/>
      <c r="N28" s="43"/>
      <c r="O28" s="43"/>
      <c r="P28" s="31"/>
    </row>
    <row r="29" spans="1:17">
      <c r="A29" s="31"/>
      <c r="B29" s="5"/>
      <c r="C29" s="35"/>
      <c r="D29" s="35" t="s">
        <v>141</v>
      </c>
      <c r="E29" s="35"/>
      <c r="F29" s="38"/>
      <c r="G29" s="36">
        <v>11850</v>
      </c>
      <c r="H29" s="36">
        <v>11850</v>
      </c>
      <c r="I29" s="36">
        <v>10174.799999999999</v>
      </c>
      <c r="J29" s="31"/>
      <c r="K29" s="36">
        <f t="shared" si="1"/>
        <v>1675.2000000000007</v>
      </c>
      <c r="L29" s="37">
        <f t="shared" si="2"/>
        <v>16.464205684632631</v>
      </c>
      <c r="M29" s="31"/>
      <c r="N29" s="43"/>
      <c r="O29" s="43"/>
      <c r="P29" s="31"/>
    </row>
    <row r="30" spans="1:17">
      <c r="A30" s="31"/>
      <c r="B30" s="5"/>
      <c r="C30" s="35"/>
      <c r="D30" s="35"/>
      <c r="E30" s="35" t="s">
        <v>176</v>
      </c>
      <c r="F30" s="38"/>
      <c r="G30" s="36">
        <v>3755</v>
      </c>
      <c r="H30" s="36">
        <v>3755</v>
      </c>
      <c r="I30" s="36">
        <v>3189.8</v>
      </c>
      <c r="J30" s="31"/>
      <c r="K30" s="36">
        <f t="shared" si="1"/>
        <v>565.19999999999982</v>
      </c>
      <c r="L30" s="37">
        <f t="shared" si="2"/>
        <v>17.718979246347729</v>
      </c>
      <c r="M30" s="31"/>
      <c r="N30" s="43"/>
      <c r="O30" s="43"/>
      <c r="P30" s="31"/>
    </row>
    <row r="31" spans="1:17">
      <c r="A31" s="31"/>
      <c r="B31" s="5"/>
      <c r="C31" s="35"/>
      <c r="D31" s="35"/>
      <c r="E31" s="35" t="s">
        <v>177</v>
      </c>
      <c r="F31" s="38"/>
      <c r="G31" s="36">
        <v>8095</v>
      </c>
      <c r="H31" s="36">
        <v>8095</v>
      </c>
      <c r="I31" s="36">
        <v>6985</v>
      </c>
      <c r="J31" s="31"/>
      <c r="K31" s="36">
        <f t="shared" si="1"/>
        <v>1110</v>
      </c>
      <c r="L31" s="37">
        <f t="shared" si="2"/>
        <v>15.891195418754478</v>
      </c>
      <c r="M31" s="31"/>
      <c r="N31" s="43"/>
      <c r="O31" s="43"/>
      <c r="P31" s="31"/>
    </row>
    <row r="32" spans="1:17">
      <c r="A32" s="31"/>
      <c r="B32" s="5"/>
      <c r="C32" s="35"/>
      <c r="D32" s="35"/>
      <c r="E32" s="35" t="s">
        <v>178</v>
      </c>
      <c r="F32" s="38"/>
      <c r="G32" s="36">
        <v>450</v>
      </c>
      <c r="H32" s="36">
        <v>450</v>
      </c>
      <c r="I32" s="36">
        <v>400</v>
      </c>
      <c r="J32" s="31"/>
      <c r="K32" s="36">
        <f t="shared" si="1"/>
        <v>50</v>
      </c>
      <c r="L32" s="37">
        <f t="shared" si="2"/>
        <v>12.5</v>
      </c>
      <c r="M32" s="31"/>
      <c r="N32" s="43"/>
      <c r="O32" s="43"/>
      <c r="P32" s="31"/>
    </row>
    <row r="33" spans="1:16">
      <c r="A33" s="31"/>
      <c r="B33" s="5"/>
      <c r="C33" s="35"/>
      <c r="D33" s="35"/>
      <c r="E33" s="35" t="s">
        <v>179</v>
      </c>
      <c r="F33" s="38"/>
      <c r="G33" s="36">
        <v>260</v>
      </c>
      <c r="H33" s="36">
        <v>260</v>
      </c>
      <c r="I33" s="36">
        <v>200</v>
      </c>
      <c r="J33" s="31"/>
      <c r="K33" s="36">
        <f t="shared" si="1"/>
        <v>60</v>
      </c>
      <c r="L33" s="37">
        <f t="shared" si="2"/>
        <v>30</v>
      </c>
      <c r="M33" s="31"/>
      <c r="N33" s="43"/>
      <c r="O33" s="43"/>
      <c r="P33" s="31"/>
    </row>
    <row r="34" spans="1:16">
      <c r="A34" s="31"/>
      <c r="B34" s="5"/>
      <c r="C34" s="35"/>
      <c r="D34" s="35"/>
      <c r="E34" s="35" t="s">
        <v>180</v>
      </c>
      <c r="F34" s="38"/>
      <c r="G34" s="36">
        <v>900</v>
      </c>
      <c r="H34" s="36">
        <v>900</v>
      </c>
      <c r="I34" s="36"/>
      <c r="J34" s="31"/>
      <c r="K34" s="36">
        <f t="shared" si="1"/>
        <v>900</v>
      </c>
      <c r="L34" s="37"/>
      <c r="M34" s="31"/>
      <c r="N34" s="43"/>
      <c r="O34" s="43"/>
      <c r="P34" s="31"/>
    </row>
    <row r="35" spans="1:16">
      <c r="A35" s="31"/>
      <c r="B35" s="5"/>
      <c r="C35" s="35"/>
      <c r="D35" s="35"/>
      <c r="E35" s="35" t="s">
        <v>181</v>
      </c>
      <c r="F35" s="38"/>
      <c r="G35" s="36">
        <v>120</v>
      </c>
      <c r="H35" s="36">
        <v>120</v>
      </c>
      <c r="I35" s="36">
        <v>120</v>
      </c>
      <c r="J35" s="31"/>
      <c r="K35" s="36">
        <f t="shared" si="1"/>
        <v>0</v>
      </c>
      <c r="L35" s="37">
        <f>H35*100/I35-100</f>
        <v>0</v>
      </c>
      <c r="M35" s="31"/>
      <c r="N35" s="43"/>
      <c r="O35" s="43"/>
      <c r="P35" s="31"/>
    </row>
    <row r="36" spans="1:16">
      <c r="A36" s="31"/>
      <c r="B36" s="5"/>
      <c r="C36" s="35"/>
      <c r="D36" s="35"/>
      <c r="E36" s="35" t="s">
        <v>182</v>
      </c>
      <c r="F36" s="38"/>
      <c r="G36" s="36">
        <v>390</v>
      </c>
      <c r="H36" s="36">
        <v>390</v>
      </c>
      <c r="I36" s="36">
        <v>340</v>
      </c>
      <c r="J36" s="31"/>
      <c r="K36" s="36">
        <f t="shared" si="1"/>
        <v>50</v>
      </c>
      <c r="L36" s="37">
        <f>H36*100/I36-100</f>
        <v>14.705882352941174</v>
      </c>
      <c r="M36" s="31"/>
      <c r="N36" s="44"/>
      <c r="O36" s="44"/>
      <c r="P36" s="31"/>
    </row>
    <row r="37" spans="1:16">
      <c r="A37" s="31"/>
      <c r="B37" s="5"/>
      <c r="C37" s="35"/>
      <c r="D37" s="35"/>
      <c r="E37" s="35" t="s">
        <v>183</v>
      </c>
      <c r="F37" s="38"/>
      <c r="G37" s="36">
        <v>300</v>
      </c>
      <c r="H37" s="36">
        <v>300</v>
      </c>
      <c r="I37" s="36">
        <v>300</v>
      </c>
      <c r="J37" s="31"/>
      <c r="K37" s="36">
        <f t="shared" si="1"/>
        <v>0</v>
      </c>
      <c r="L37" s="37">
        <f>H37*100/I37-100</f>
        <v>0</v>
      </c>
      <c r="M37" s="31"/>
      <c r="N37" s="43"/>
      <c r="O37" s="43"/>
      <c r="P37" s="31"/>
    </row>
    <row r="38" spans="1:16">
      <c r="A38" s="31"/>
      <c r="B38" s="5"/>
      <c r="C38" s="35"/>
      <c r="D38" s="35"/>
      <c r="E38" s="35" t="s">
        <v>184</v>
      </c>
      <c r="F38" s="38"/>
      <c r="G38" s="36">
        <v>2445</v>
      </c>
      <c r="H38" s="36">
        <v>2445</v>
      </c>
      <c r="I38" s="36">
        <v>2445</v>
      </c>
      <c r="J38" s="31"/>
      <c r="K38" s="36">
        <f t="shared" si="1"/>
        <v>0</v>
      </c>
      <c r="L38" s="37">
        <f>H38*100/I38-100</f>
        <v>0</v>
      </c>
      <c r="M38" s="31"/>
      <c r="N38" s="43"/>
      <c r="O38" s="43"/>
      <c r="P38" s="31"/>
    </row>
    <row r="39" spans="1:16">
      <c r="B39" s="5"/>
      <c r="C39" s="35"/>
      <c r="D39" s="35"/>
      <c r="E39" s="35" t="s">
        <v>185</v>
      </c>
      <c r="F39" s="38"/>
      <c r="G39" s="36">
        <v>50</v>
      </c>
      <c r="H39" s="36">
        <v>50</v>
      </c>
      <c r="I39" s="36">
        <v>0</v>
      </c>
      <c r="K39" s="36">
        <f t="shared" si="1"/>
        <v>50</v>
      </c>
      <c r="L39" s="37"/>
      <c r="N39" s="43"/>
      <c r="O39" s="43"/>
      <c r="P39" s="31"/>
    </row>
    <row r="40" spans="1:16">
      <c r="B40" s="5"/>
      <c r="C40" s="35"/>
      <c r="D40" s="35"/>
      <c r="E40" s="35" t="s">
        <v>186</v>
      </c>
      <c r="F40" s="38"/>
      <c r="G40" s="36">
        <v>450</v>
      </c>
      <c r="H40" s="36">
        <v>450</v>
      </c>
      <c r="I40" s="36">
        <v>450</v>
      </c>
      <c r="K40" s="36">
        <f t="shared" si="1"/>
        <v>0</v>
      </c>
      <c r="L40" s="37">
        <f t="shared" ref="L40:L50" si="3">H40*100/I40-100</f>
        <v>0</v>
      </c>
      <c r="N40" s="43"/>
      <c r="O40" s="43"/>
    </row>
    <row r="41" spans="1:16">
      <c r="A41" s="31"/>
      <c r="B41" s="5"/>
      <c r="C41" s="35"/>
      <c r="D41" s="35"/>
      <c r="E41" s="35" t="s">
        <v>187</v>
      </c>
      <c r="F41" s="38"/>
      <c r="G41" s="36">
        <v>630</v>
      </c>
      <c r="H41" s="36">
        <v>630</v>
      </c>
      <c r="I41" s="36">
        <v>630</v>
      </c>
      <c r="J41" s="31"/>
      <c r="K41" s="36">
        <f t="shared" si="1"/>
        <v>0</v>
      </c>
      <c r="L41" s="37">
        <f t="shared" si="3"/>
        <v>0</v>
      </c>
      <c r="N41" s="43"/>
      <c r="O41" s="43"/>
    </row>
    <row r="42" spans="1:16">
      <c r="A42" s="31"/>
      <c r="B42" s="5"/>
      <c r="C42" s="35"/>
      <c r="D42" s="35"/>
      <c r="E42" s="35" t="s">
        <v>188</v>
      </c>
      <c r="F42" s="38"/>
      <c r="G42" s="36">
        <v>1600</v>
      </c>
      <c r="H42" s="36">
        <v>1600</v>
      </c>
      <c r="I42" s="36">
        <v>1600</v>
      </c>
      <c r="J42" s="31"/>
      <c r="K42" s="36">
        <f t="shared" si="1"/>
        <v>0</v>
      </c>
      <c r="L42" s="37">
        <f t="shared" si="3"/>
        <v>0</v>
      </c>
      <c r="N42" s="44"/>
      <c r="O42" s="44"/>
    </row>
    <row r="43" spans="1:16">
      <c r="A43" s="31"/>
      <c r="B43" s="5"/>
      <c r="C43" s="35"/>
      <c r="D43" s="35"/>
      <c r="E43" s="35" t="s">
        <v>189</v>
      </c>
      <c r="F43" s="38"/>
      <c r="G43" s="38">
        <v>500</v>
      </c>
      <c r="H43" s="36">
        <v>500</v>
      </c>
      <c r="I43" s="36">
        <v>500</v>
      </c>
      <c r="J43" s="31"/>
      <c r="K43" s="36">
        <f t="shared" si="1"/>
        <v>0</v>
      </c>
      <c r="L43" s="37">
        <f t="shared" si="3"/>
        <v>0</v>
      </c>
      <c r="N43" s="43"/>
      <c r="O43" s="43"/>
    </row>
    <row r="44" spans="1:16">
      <c r="A44" s="31"/>
      <c r="B44" s="5" t="s">
        <v>156</v>
      </c>
      <c r="C44" s="8" t="s">
        <v>190</v>
      </c>
      <c r="D44" s="8"/>
      <c r="E44" s="8"/>
      <c r="F44" s="41"/>
      <c r="G44" s="39">
        <v>17750</v>
      </c>
      <c r="H44" s="39">
        <v>17750</v>
      </c>
      <c r="I44" s="39">
        <v>17968</v>
      </c>
      <c r="J44" s="31"/>
      <c r="K44" s="39">
        <f t="shared" si="1"/>
        <v>-218</v>
      </c>
      <c r="L44" s="40">
        <f t="shared" si="3"/>
        <v>-1.2132680320569875</v>
      </c>
      <c r="N44" s="43"/>
      <c r="O44" s="43"/>
    </row>
    <row r="45" spans="1:16">
      <c r="A45" s="31"/>
      <c r="B45" s="5"/>
      <c r="C45" s="35"/>
      <c r="D45" s="35" t="s">
        <v>141</v>
      </c>
      <c r="E45" s="35"/>
      <c r="F45" s="38"/>
      <c r="G45" s="36">
        <v>17750</v>
      </c>
      <c r="H45" s="36">
        <v>17750</v>
      </c>
      <c r="I45" s="36">
        <v>17968</v>
      </c>
      <c r="J45" s="31"/>
      <c r="K45" s="36">
        <f t="shared" si="1"/>
        <v>-218</v>
      </c>
      <c r="L45" s="37">
        <f t="shared" si="3"/>
        <v>-1.2132680320569875</v>
      </c>
      <c r="N45" s="43"/>
      <c r="O45" s="43"/>
    </row>
    <row r="46" spans="1:16">
      <c r="A46" s="31"/>
      <c r="B46" s="5"/>
      <c r="C46" s="35"/>
      <c r="D46" s="35"/>
      <c r="E46" s="35" t="s">
        <v>191</v>
      </c>
      <c r="F46" s="38"/>
      <c r="G46" s="36">
        <v>14000</v>
      </c>
      <c r="H46" s="36">
        <v>14000</v>
      </c>
      <c r="I46" s="36">
        <v>14718</v>
      </c>
      <c r="J46" s="31"/>
      <c r="K46" s="36">
        <f t="shared" si="1"/>
        <v>-718</v>
      </c>
      <c r="L46" s="37">
        <f t="shared" si="3"/>
        <v>-4.8783802147030855</v>
      </c>
      <c r="N46" s="43"/>
      <c r="O46" s="43"/>
    </row>
    <row r="47" spans="1:16">
      <c r="A47" s="31"/>
      <c r="B47" s="5"/>
      <c r="C47" s="35"/>
      <c r="D47" s="35"/>
      <c r="E47" s="35" t="s">
        <v>192</v>
      </c>
      <c r="F47" s="38"/>
      <c r="G47" s="36">
        <v>2150</v>
      </c>
      <c r="H47" s="36">
        <v>2150</v>
      </c>
      <c r="I47" s="36">
        <v>2150</v>
      </c>
      <c r="J47" s="31"/>
      <c r="K47" s="36">
        <f t="shared" si="1"/>
        <v>0</v>
      </c>
      <c r="L47" s="37">
        <f t="shared" si="3"/>
        <v>0</v>
      </c>
    </row>
    <row r="48" spans="1:16">
      <c r="A48" s="31"/>
      <c r="B48" s="5"/>
      <c r="C48" s="35"/>
      <c r="D48" s="35"/>
      <c r="E48" s="35" t="s">
        <v>193</v>
      </c>
      <c r="F48" s="38"/>
      <c r="G48" s="36">
        <v>600</v>
      </c>
      <c r="H48" s="36">
        <v>600</v>
      </c>
      <c r="I48" s="36">
        <v>600</v>
      </c>
      <c r="J48" s="31"/>
      <c r="K48" s="36">
        <f t="shared" si="1"/>
        <v>0</v>
      </c>
      <c r="L48" s="37">
        <f t="shared" si="3"/>
        <v>0</v>
      </c>
      <c r="N48" s="43"/>
      <c r="O48" s="43"/>
    </row>
    <row r="49" spans="1:12">
      <c r="A49" s="31"/>
      <c r="B49" s="5" t="s">
        <v>194</v>
      </c>
      <c r="C49" s="35"/>
      <c r="D49" s="35"/>
      <c r="E49" s="35" t="s">
        <v>195</v>
      </c>
      <c r="F49" s="38"/>
      <c r="G49" s="36">
        <v>350</v>
      </c>
      <c r="H49" s="36">
        <v>350</v>
      </c>
      <c r="I49" s="36">
        <v>350</v>
      </c>
      <c r="J49" s="31"/>
      <c r="K49" s="36">
        <f t="shared" si="1"/>
        <v>0</v>
      </c>
      <c r="L49" s="37">
        <f t="shared" si="3"/>
        <v>0</v>
      </c>
    </row>
    <row r="50" spans="1:12">
      <c r="A50" s="31"/>
      <c r="B50" s="5"/>
      <c r="C50" s="35"/>
      <c r="D50" s="35"/>
      <c r="E50" s="35" t="s">
        <v>196</v>
      </c>
      <c r="F50" s="38"/>
      <c r="G50" s="36">
        <v>150</v>
      </c>
      <c r="H50" s="36">
        <v>150</v>
      </c>
      <c r="I50" s="36">
        <v>150</v>
      </c>
      <c r="J50" s="31"/>
      <c r="K50" s="36">
        <f t="shared" ref="K50:K81" si="4">H50-I50</f>
        <v>0</v>
      </c>
      <c r="L50" s="37">
        <f t="shared" si="3"/>
        <v>0</v>
      </c>
    </row>
    <row r="51" spans="1:12">
      <c r="A51" s="31"/>
      <c r="B51" s="5"/>
      <c r="C51" s="35"/>
      <c r="D51" s="35"/>
      <c r="E51" s="35" t="s">
        <v>197</v>
      </c>
      <c r="F51" s="38"/>
      <c r="G51" s="36">
        <v>500</v>
      </c>
      <c r="H51" s="36">
        <v>500</v>
      </c>
      <c r="I51" s="36">
        <v>0</v>
      </c>
      <c r="J51" s="31"/>
      <c r="K51" s="36">
        <f t="shared" si="4"/>
        <v>500</v>
      </c>
      <c r="L51" s="37"/>
    </row>
    <row r="52" spans="1:12">
      <c r="A52" s="31"/>
      <c r="B52" s="5"/>
      <c r="C52" s="8" t="s">
        <v>198</v>
      </c>
      <c r="D52" s="8"/>
      <c r="E52" s="8"/>
      <c r="F52" s="41"/>
      <c r="G52" s="39">
        <v>19090.8</v>
      </c>
      <c r="H52" s="39">
        <v>19090.8</v>
      </c>
      <c r="I52" s="39">
        <v>17549.3</v>
      </c>
      <c r="J52" s="31"/>
      <c r="K52" s="39">
        <f t="shared" si="4"/>
        <v>1541.5</v>
      </c>
      <c r="L52" s="40">
        <f t="shared" ref="L52:L97" si="5">H52*100/I52-100</f>
        <v>8.7838261355153833</v>
      </c>
    </row>
    <row r="53" spans="1:12">
      <c r="A53" s="31"/>
      <c r="B53" s="5"/>
      <c r="C53" s="35"/>
      <c r="D53" s="35" t="s">
        <v>153</v>
      </c>
      <c r="E53" s="35"/>
      <c r="F53" s="38"/>
      <c r="G53" s="36">
        <v>498.3</v>
      </c>
      <c r="H53" s="36">
        <v>498.3</v>
      </c>
      <c r="I53" s="36">
        <v>448.3</v>
      </c>
      <c r="J53" s="31"/>
      <c r="K53" s="36">
        <f t="shared" si="4"/>
        <v>50</v>
      </c>
      <c r="L53" s="37">
        <f t="shared" si="5"/>
        <v>11.15324559446799</v>
      </c>
    </row>
    <row r="54" spans="1:12">
      <c r="A54" s="31"/>
      <c r="B54" s="5"/>
      <c r="C54" s="35"/>
      <c r="D54" s="35"/>
      <c r="E54" s="35" t="s">
        <v>199</v>
      </c>
      <c r="F54" s="38"/>
      <c r="G54" s="36">
        <v>498.3</v>
      </c>
      <c r="H54" s="36">
        <v>498.3</v>
      </c>
      <c r="I54" s="36">
        <v>448.3</v>
      </c>
      <c r="J54" s="31"/>
      <c r="K54" s="36">
        <f t="shared" si="4"/>
        <v>50</v>
      </c>
      <c r="L54" s="37">
        <f t="shared" si="5"/>
        <v>11.15324559446799</v>
      </c>
    </row>
    <row r="55" spans="1:12">
      <c r="A55" s="31"/>
      <c r="B55" s="5"/>
      <c r="C55" s="35"/>
      <c r="D55" s="35" t="s">
        <v>159</v>
      </c>
      <c r="E55" s="35"/>
      <c r="F55" s="38"/>
      <c r="G55" s="36">
        <v>150.80000000000001</v>
      </c>
      <c r="H55" s="36">
        <v>150.80000000000001</v>
      </c>
      <c r="I55" s="36">
        <v>168.2</v>
      </c>
      <c r="J55" s="31"/>
      <c r="K55" s="36">
        <f t="shared" si="4"/>
        <v>-17.399999999999977</v>
      </c>
      <c r="L55" s="37">
        <f t="shared" si="5"/>
        <v>-10.344827586206875</v>
      </c>
    </row>
    <row r="56" spans="1:12">
      <c r="A56" s="31"/>
      <c r="B56" s="5"/>
      <c r="C56" s="35"/>
      <c r="D56" s="35"/>
      <c r="E56" s="35" t="s">
        <v>200</v>
      </c>
      <c r="F56" s="38"/>
      <c r="G56" s="36">
        <v>150.80000000000001</v>
      </c>
      <c r="H56" s="36">
        <v>150.80000000000001</v>
      </c>
      <c r="I56" s="36">
        <v>168.2</v>
      </c>
      <c r="J56" s="31"/>
      <c r="K56" s="36">
        <f t="shared" si="4"/>
        <v>-17.399999999999977</v>
      </c>
      <c r="L56" s="37">
        <f t="shared" si="5"/>
        <v>-10.344827586206875</v>
      </c>
    </row>
    <row r="57" spans="1:12">
      <c r="A57" s="31"/>
      <c r="B57" s="5"/>
      <c r="C57" s="35"/>
      <c r="D57" s="35" t="s">
        <v>201</v>
      </c>
      <c r="E57" s="35"/>
      <c r="F57" s="38"/>
      <c r="G57" s="36">
        <v>18441.7</v>
      </c>
      <c r="H57" s="36">
        <v>18441.7</v>
      </c>
      <c r="I57" s="36">
        <v>16932.8</v>
      </c>
      <c r="J57" s="31"/>
      <c r="K57" s="36">
        <f t="shared" si="4"/>
        <v>1508.9000000000015</v>
      </c>
      <c r="L57" s="37">
        <f t="shared" si="5"/>
        <v>8.9111074364546994</v>
      </c>
    </row>
    <row r="58" spans="1:12">
      <c r="A58" s="31"/>
      <c r="B58" s="5"/>
      <c r="C58" s="35"/>
      <c r="D58" s="35"/>
      <c r="E58" s="35" t="s">
        <v>202</v>
      </c>
      <c r="F58" s="38"/>
      <c r="G58" s="36">
        <v>8700</v>
      </c>
      <c r="H58" s="36">
        <v>8700</v>
      </c>
      <c r="I58" s="36">
        <v>8500</v>
      </c>
      <c r="J58" s="31"/>
      <c r="K58" s="36">
        <f t="shared" si="4"/>
        <v>200</v>
      </c>
      <c r="L58" s="37">
        <f t="shared" si="5"/>
        <v>2.3529411764705941</v>
      </c>
    </row>
    <row r="59" spans="1:12">
      <c r="B59" s="5"/>
      <c r="C59" s="35"/>
      <c r="D59" s="35"/>
      <c r="E59" s="35" t="s">
        <v>203</v>
      </c>
      <c r="F59" s="38"/>
      <c r="G59" s="36">
        <v>3950</v>
      </c>
      <c r="H59" s="36">
        <v>3950</v>
      </c>
      <c r="I59" s="36">
        <v>3141.1</v>
      </c>
      <c r="K59" s="36">
        <f t="shared" si="4"/>
        <v>808.90000000000009</v>
      </c>
      <c r="L59" s="37">
        <f t="shared" si="5"/>
        <v>25.752125051733472</v>
      </c>
    </row>
    <row r="60" spans="1:12">
      <c r="B60" s="5"/>
      <c r="C60" s="35"/>
      <c r="D60" s="35"/>
      <c r="E60" s="35" t="s">
        <v>204</v>
      </c>
      <c r="F60" s="38"/>
      <c r="G60" s="36">
        <v>1350</v>
      </c>
      <c r="H60" s="36">
        <v>1350</v>
      </c>
      <c r="I60" s="36">
        <v>1350</v>
      </c>
      <c r="K60" s="36">
        <f t="shared" si="4"/>
        <v>0</v>
      </c>
      <c r="L60" s="37">
        <f t="shared" si="5"/>
        <v>0</v>
      </c>
    </row>
    <row r="61" spans="1:12">
      <c r="B61" s="5"/>
      <c r="C61" s="35"/>
      <c r="D61" s="35"/>
      <c r="E61" s="35" t="s">
        <v>205</v>
      </c>
      <c r="F61" s="38"/>
      <c r="G61" s="36">
        <v>200</v>
      </c>
      <c r="H61" s="36">
        <v>200</v>
      </c>
      <c r="I61" s="36">
        <v>200</v>
      </c>
      <c r="K61" s="36">
        <f t="shared" si="4"/>
        <v>0</v>
      </c>
      <c r="L61" s="37">
        <f t="shared" si="5"/>
        <v>0</v>
      </c>
    </row>
    <row r="62" spans="1:12">
      <c r="B62" s="5"/>
      <c r="C62" s="35"/>
      <c r="D62" s="35"/>
      <c r="E62" s="35" t="s">
        <v>206</v>
      </c>
      <c r="F62" s="38"/>
      <c r="G62" s="36">
        <v>4241.7</v>
      </c>
      <c r="H62" s="36">
        <v>4241.7</v>
      </c>
      <c r="I62" s="36">
        <v>3741.7</v>
      </c>
      <c r="K62" s="36">
        <f t="shared" si="4"/>
        <v>500</v>
      </c>
      <c r="L62" s="37">
        <f t="shared" si="5"/>
        <v>13.362909907261411</v>
      </c>
    </row>
    <row r="63" spans="1:12">
      <c r="B63" s="5"/>
      <c r="C63" s="8" t="s">
        <v>207</v>
      </c>
      <c r="D63" s="8"/>
      <c r="E63" s="8"/>
      <c r="F63" s="41"/>
      <c r="G63" s="39">
        <v>3750.5</v>
      </c>
      <c r="H63" s="39">
        <v>3750.5</v>
      </c>
      <c r="I63" s="39">
        <v>3100</v>
      </c>
      <c r="K63" s="39">
        <f t="shared" si="4"/>
        <v>650.5</v>
      </c>
      <c r="L63" s="40">
        <f t="shared" si="5"/>
        <v>20.983870967741936</v>
      </c>
    </row>
    <row r="64" spans="1:12">
      <c r="B64" s="5"/>
      <c r="C64" s="35"/>
      <c r="D64" s="35" t="s">
        <v>153</v>
      </c>
      <c r="E64" s="35"/>
      <c r="F64" s="38"/>
      <c r="G64" s="36">
        <v>360</v>
      </c>
      <c r="H64" s="36">
        <v>360</v>
      </c>
      <c r="I64" s="36">
        <v>300</v>
      </c>
      <c r="K64" s="36">
        <f t="shared" si="4"/>
        <v>60</v>
      </c>
      <c r="L64" s="37">
        <f t="shared" si="5"/>
        <v>20</v>
      </c>
    </row>
    <row r="65" spans="2:12">
      <c r="B65" s="5"/>
      <c r="C65" s="35"/>
      <c r="D65" s="35"/>
      <c r="E65" s="35" t="s">
        <v>208</v>
      </c>
      <c r="F65" s="38"/>
      <c r="G65" s="36">
        <v>360</v>
      </c>
      <c r="H65" s="36">
        <v>360</v>
      </c>
      <c r="I65" s="36">
        <v>300</v>
      </c>
      <c r="K65" s="36">
        <f t="shared" si="4"/>
        <v>60</v>
      </c>
      <c r="L65" s="37">
        <f t="shared" si="5"/>
        <v>20</v>
      </c>
    </row>
    <row r="66" spans="2:12">
      <c r="B66" s="5"/>
      <c r="C66" s="35"/>
      <c r="D66" s="35" t="s">
        <v>209</v>
      </c>
      <c r="E66" s="35"/>
      <c r="F66" s="38"/>
      <c r="G66" s="36">
        <v>290.5</v>
      </c>
      <c r="H66" s="36">
        <v>290.5</v>
      </c>
      <c r="I66" s="36">
        <v>300</v>
      </c>
      <c r="K66" s="36">
        <f t="shared" si="4"/>
        <v>-9.5</v>
      </c>
      <c r="L66" s="37">
        <f t="shared" si="5"/>
        <v>-3.1666666666666714</v>
      </c>
    </row>
    <row r="67" spans="2:12">
      <c r="B67" s="5"/>
      <c r="C67" s="35"/>
      <c r="D67" s="35"/>
      <c r="E67" s="35" t="s">
        <v>210</v>
      </c>
      <c r="F67" s="38"/>
      <c r="G67" s="36">
        <v>290.5</v>
      </c>
      <c r="H67" s="36">
        <v>290.5</v>
      </c>
      <c r="I67" s="36">
        <v>300</v>
      </c>
      <c r="K67" s="36">
        <f t="shared" si="4"/>
        <v>-9.5</v>
      </c>
      <c r="L67" s="37">
        <f t="shared" si="5"/>
        <v>-3.1666666666666714</v>
      </c>
    </row>
    <row r="68" spans="2:12">
      <c r="B68" s="5"/>
      <c r="C68" s="35"/>
      <c r="D68" s="35" t="s">
        <v>141</v>
      </c>
      <c r="E68" s="35"/>
      <c r="F68" s="38"/>
      <c r="G68" s="36">
        <v>3100</v>
      </c>
      <c r="H68" s="36">
        <v>3100</v>
      </c>
      <c r="I68" s="36">
        <v>2500</v>
      </c>
      <c r="K68" s="36">
        <f t="shared" si="4"/>
        <v>600</v>
      </c>
      <c r="L68" s="37">
        <f t="shared" si="5"/>
        <v>24</v>
      </c>
    </row>
    <row r="69" spans="2:12">
      <c r="B69" s="5"/>
      <c r="C69" s="35"/>
      <c r="D69" s="35"/>
      <c r="E69" s="35" t="s">
        <v>211</v>
      </c>
      <c r="F69" s="38"/>
      <c r="G69" s="36">
        <v>695</v>
      </c>
      <c r="H69" s="36">
        <v>695</v>
      </c>
      <c r="I69" s="36">
        <v>510</v>
      </c>
      <c r="K69" s="36">
        <f t="shared" si="4"/>
        <v>185</v>
      </c>
      <c r="L69" s="37">
        <f t="shared" si="5"/>
        <v>36.274509803921575</v>
      </c>
    </row>
    <row r="70" spans="2:12">
      <c r="B70" s="5"/>
      <c r="C70" s="35"/>
      <c r="D70" s="35"/>
      <c r="E70" s="35" t="s">
        <v>212</v>
      </c>
      <c r="F70" s="38"/>
      <c r="G70" s="36">
        <v>1890</v>
      </c>
      <c r="H70" s="36">
        <v>1890</v>
      </c>
      <c r="I70" s="36">
        <v>1540</v>
      </c>
      <c r="K70" s="36">
        <f t="shared" si="4"/>
        <v>350</v>
      </c>
      <c r="L70" s="37">
        <f t="shared" si="5"/>
        <v>22.727272727272734</v>
      </c>
    </row>
    <row r="71" spans="2:12">
      <c r="B71" s="5"/>
      <c r="C71" s="35"/>
      <c r="D71" s="35"/>
      <c r="E71" s="45"/>
      <c r="F71" s="35" t="s">
        <v>213</v>
      </c>
      <c r="G71" s="36">
        <v>500</v>
      </c>
      <c r="H71" s="36">
        <v>500</v>
      </c>
      <c r="I71" s="36">
        <v>300</v>
      </c>
      <c r="K71" s="36">
        <f t="shared" si="4"/>
        <v>200</v>
      </c>
      <c r="L71" s="37">
        <f t="shared" si="5"/>
        <v>66.666666666666657</v>
      </c>
    </row>
    <row r="72" spans="2:12">
      <c r="B72" s="5"/>
      <c r="C72" s="35"/>
      <c r="D72" s="35"/>
      <c r="E72" s="45"/>
      <c r="F72" s="35" t="s">
        <v>179</v>
      </c>
      <c r="G72" s="36">
        <v>350</v>
      </c>
      <c r="H72" s="36">
        <v>350</v>
      </c>
      <c r="I72" s="36">
        <v>300</v>
      </c>
      <c r="K72" s="36">
        <f t="shared" si="4"/>
        <v>50</v>
      </c>
      <c r="L72" s="37">
        <f t="shared" si="5"/>
        <v>16.666666666666671</v>
      </c>
    </row>
    <row r="73" spans="2:12">
      <c r="B73" s="5"/>
      <c r="C73" s="35"/>
      <c r="D73" s="35"/>
      <c r="E73" s="45"/>
      <c r="F73" s="35" t="s">
        <v>214</v>
      </c>
      <c r="G73" s="36">
        <v>1040</v>
      </c>
      <c r="H73" s="36">
        <v>1040</v>
      </c>
      <c r="I73" s="36">
        <v>940</v>
      </c>
      <c r="K73" s="36">
        <f t="shared" si="4"/>
        <v>100</v>
      </c>
      <c r="L73" s="37">
        <f t="shared" si="5"/>
        <v>10.638297872340431</v>
      </c>
    </row>
    <row r="74" spans="2:12">
      <c r="B74" s="5"/>
      <c r="C74" s="35"/>
      <c r="D74" s="35"/>
      <c r="E74" s="35" t="s">
        <v>215</v>
      </c>
      <c r="F74" s="38"/>
      <c r="G74" s="36">
        <v>515</v>
      </c>
      <c r="H74" s="36">
        <v>515</v>
      </c>
      <c r="I74" s="36">
        <v>450</v>
      </c>
      <c r="K74" s="36">
        <f t="shared" si="4"/>
        <v>65</v>
      </c>
      <c r="L74" s="37">
        <f t="shared" si="5"/>
        <v>14.444444444444443</v>
      </c>
    </row>
    <row r="75" spans="2:12">
      <c r="B75" s="5"/>
      <c r="C75" s="8" t="s">
        <v>216</v>
      </c>
      <c r="D75" s="8"/>
      <c r="E75" s="8"/>
      <c r="F75" s="41"/>
      <c r="G75" s="39">
        <v>710</v>
      </c>
      <c r="H75" s="39">
        <v>710</v>
      </c>
      <c r="I75" s="39">
        <v>710</v>
      </c>
      <c r="K75" s="36">
        <f t="shared" si="4"/>
        <v>0</v>
      </c>
      <c r="L75" s="37">
        <f t="shared" si="5"/>
        <v>0</v>
      </c>
    </row>
    <row r="76" spans="2:12">
      <c r="B76" s="5"/>
      <c r="C76" s="35"/>
      <c r="D76" s="35" t="s">
        <v>141</v>
      </c>
      <c r="E76" s="35"/>
      <c r="F76" s="38"/>
      <c r="G76" s="36">
        <v>710</v>
      </c>
      <c r="H76" s="36">
        <v>710</v>
      </c>
      <c r="I76" s="36">
        <v>710</v>
      </c>
      <c r="K76" s="36">
        <f t="shared" si="4"/>
        <v>0</v>
      </c>
      <c r="L76" s="37">
        <f t="shared" si="5"/>
        <v>0</v>
      </c>
    </row>
    <row r="77" spans="2:12">
      <c r="B77" s="5"/>
      <c r="C77" s="35"/>
      <c r="D77" s="35"/>
      <c r="E77" s="35" t="s">
        <v>217</v>
      </c>
      <c r="F77" s="38"/>
      <c r="G77" s="36">
        <v>80</v>
      </c>
      <c r="H77" s="36">
        <v>80</v>
      </c>
      <c r="I77" s="36">
        <v>80</v>
      </c>
      <c r="K77" s="36">
        <f t="shared" si="4"/>
        <v>0</v>
      </c>
      <c r="L77" s="37">
        <f t="shared" si="5"/>
        <v>0</v>
      </c>
    </row>
    <row r="78" spans="2:12">
      <c r="B78" s="5"/>
      <c r="C78" s="35"/>
      <c r="D78" s="35"/>
      <c r="E78" s="35" t="s">
        <v>218</v>
      </c>
      <c r="F78" s="38"/>
      <c r="G78" s="36">
        <v>30</v>
      </c>
      <c r="H78" s="36">
        <v>30</v>
      </c>
      <c r="I78" s="36">
        <v>30</v>
      </c>
      <c r="K78" s="36">
        <f t="shared" si="4"/>
        <v>0</v>
      </c>
      <c r="L78" s="37">
        <f t="shared" si="5"/>
        <v>0</v>
      </c>
    </row>
    <row r="79" spans="2:12">
      <c r="B79" s="5"/>
      <c r="C79" s="35"/>
      <c r="D79" s="35"/>
      <c r="E79" s="35" t="s">
        <v>219</v>
      </c>
      <c r="F79" s="38"/>
      <c r="G79" s="36">
        <v>350</v>
      </c>
      <c r="H79" s="36">
        <v>350</v>
      </c>
      <c r="I79" s="36">
        <v>350</v>
      </c>
      <c r="K79" s="36">
        <f t="shared" si="4"/>
        <v>0</v>
      </c>
      <c r="L79" s="37">
        <f t="shared" si="5"/>
        <v>0</v>
      </c>
    </row>
    <row r="80" spans="2:12">
      <c r="B80" s="5"/>
      <c r="C80" s="35"/>
      <c r="D80" s="35"/>
      <c r="E80" s="35" t="s">
        <v>220</v>
      </c>
      <c r="F80" s="38"/>
      <c r="G80" s="36">
        <v>250</v>
      </c>
      <c r="H80" s="36">
        <v>250</v>
      </c>
      <c r="I80" s="36">
        <v>250</v>
      </c>
      <c r="K80" s="36">
        <f t="shared" si="4"/>
        <v>0</v>
      </c>
      <c r="L80" s="37">
        <f t="shared" si="5"/>
        <v>0</v>
      </c>
    </row>
    <row r="81" spans="2:12">
      <c r="B81" s="5" t="s">
        <v>221</v>
      </c>
      <c r="C81" s="8" t="s">
        <v>222</v>
      </c>
      <c r="D81" s="8"/>
      <c r="E81" s="8"/>
      <c r="F81" s="41"/>
      <c r="G81" s="39">
        <v>14014.4</v>
      </c>
      <c r="H81" s="39">
        <v>14014.4</v>
      </c>
      <c r="I81" s="39">
        <v>15771</v>
      </c>
      <c r="K81" s="39">
        <f t="shared" si="4"/>
        <v>-1756.6000000000004</v>
      </c>
      <c r="L81" s="40">
        <f t="shared" si="5"/>
        <v>-11.138164986367386</v>
      </c>
    </row>
    <row r="82" spans="2:12">
      <c r="B82" s="5"/>
      <c r="C82" s="35"/>
      <c r="D82" s="35" t="s">
        <v>155</v>
      </c>
      <c r="E82" s="35"/>
      <c r="F82" s="38"/>
      <c r="G82" s="36">
        <v>6648.8</v>
      </c>
      <c r="H82" s="36">
        <v>6648.8</v>
      </c>
      <c r="I82" s="36">
        <v>8816</v>
      </c>
      <c r="K82" s="36">
        <f t="shared" ref="K82:K113" si="6">H82-I82</f>
        <v>-2167.1999999999998</v>
      </c>
      <c r="L82" s="37">
        <f t="shared" si="5"/>
        <v>-24.582577132486392</v>
      </c>
    </row>
    <row r="83" spans="2:12">
      <c r="B83" s="5"/>
      <c r="C83" s="35"/>
      <c r="D83" s="35"/>
      <c r="E83" s="35" t="s">
        <v>223</v>
      </c>
      <c r="F83" s="38"/>
      <c r="G83" s="36">
        <v>4654</v>
      </c>
      <c r="H83" s="36">
        <v>4654</v>
      </c>
      <c r="I83" s="36">
        <v>6812.7</v>
      </c>
      <c r="K83" s="36">
        <f t="shared" si="6"/>
        <v>-2158.6999999999998</v>
      </c>
      <c r="L83" s="37">
        <f t="shared" si="5"/>
        <v>-31.686409206335227</v>
      </c>
    </row>
    <row r="84" spans="2:12">
      <c r="B84" s="5"/>
      <c r="C84" s="35"/>
      <c r="D84" s="35"/>
      <c r="E84" s="35" t="s">
        <v>224</v>
      </c>
      <c r="F84" s="38"/>
      <c r="G84" s="36">
        <v>1994.9</v>
      </c>
      <c r="H84" s="36">
        <v>1994.9</v>
      </c>
      <c r="I84" s="36">
        <v>2003.3</v>
      </c>
      <c r="K84" s="36">
        <f t="shared" si="6"/>
        <v>-8.3999999999998636</v>
      </c>
      <c r="L84" s="37">
        <f t="shared" si="5"/>
        <v>-0.41930814156641816</v>
      </c>
    </row>
    <row r="85" spans="2:12">
      <c r="B85" s="5"/>
      <c r="C85" s="35"/>
      <c r="D85" s="35"/>
      <c r="E85" s="45"/>
      <c r="F85" s="35" t="s">
        <v>225</v>
      </c>
      <c r="G85" s="36">
        <v>217.4</v>
      </c>
      <c r="H85" s="36">
        <v>217.4</v>
      </c>
      <c r="I85" s="36">
        <v>210</v>
      </c>
      <c r="K85" s="36">
        <f t="shared" si="6"/>
        <v>7.4000000000000057</v>
      </c>
      <c r="L85" s="37">
        <f t="shared" si="5"/>
        <v>3.5238095238095184</v>
      </c>
    </row>
    <row r="86" spans="2:12">
      <c r="B86" s="5"/>
      <c r="C86" s="35"/>
      <c r="D86" s="35"/>
      <c r="E86" s="45"/>
      <c r="F86" s="35" t="s">
        <v>226</v>
      </c>
      <c r="G86" s="36">
        <v>582.4</v>
      </c>
      <c r="H86" s="36">
        <v>582.4</v>
      </c>
      <c r="I86" s="36">
        <v>550</v>
      </c>
      <c r="K86" s="36">
        <f t="shared" si="6"/>
        <v>32.399999999999977</v>
      </c>
      <c r="L86" s="37">
        <f t="shared" si="5"/>
        <v>5.8909090909090907</v>
      </c>
    </row>
    <row r="87" spans="2:12">
      <c r="B87" s="5"/>
      <c r="C87" s="35"/>
      <c r="D87" s="35"/>
      <c r="E87" s="45"/>
      <c r="F87" s="35" t="s">
        <v>227</v>
      </c>
      <c r="G87" s="36">
        <v>181.6</v>
      </c>
      <c r="H87" s="36">
        <v>181.6</v>
      </c>
      <c r="I87" s="36">
        <v>206.7</v>
      </c>
      <c r="K87" s="36">
        <f t="shared" si="6"/>
        <v>-25.099999999999994</v>
      </c>
      <c r="L87" s="37">
        <f t="shared" si="5"/>
        <v>-12.143202709240441</v>
      </c>
    </row>
    <row r="88" spans="2:12">
      <c r="B88" s="5"/>
      <c r="C88" s="35"/>
      <c r="D88" s="35"/>
      <c r="E88" s="45"/>
      <c r="F88" s="35" t="s">
        <v>228</v>
      </c>
      <c r="G88" s="36">
        <v>1013.5</v>
      </c>
      <c r="H88" s="36">
        <v>1013.5</v>
      </c>
      <c r="I88" s="36">
        <v>1036.5999999999999</v>
      </c>
      <c r="K88" s="36">
        <f t="shared" si="6"/>
        <v>-23.099999999999909</v>
      </c>
      <c r="L88" s="37">
        <f t="shared" si="5"/>
        <v>-2.228439127918179</v>
      </c>
    </row>
    <row r="89" spans="2:12">
      <c r="B89" s="5"/>
      <c r="C89" s="35"/>
      <c r="D89" s="35"/>
      <c r="E89" s="45"/>
      <c r="F89" s="35" t="s">
        <v>229</v>
      </c>
      <c r="G89" s="36">
        <v>1013.5</v>
      </c>
      <c r="H89" s="36">
        <v>1013.5</v>
      </c>
      <c r="I89" s="36">
        <v>156.6</v>
      </c>
      <c r="K89" s="36">
        <f t="shared" si="6"/>
        <v>856.9</v>
      </c>
      <c r="L89" s="37">
        <f t="shared" si="5"/>
        <v>547.19029374201796</v>
      </c>
    </row>
    <row r="90" spans="2:12">
      <c r="B90" s="5"/>
      <c r="C90" s="35"/>
      <c r="D90" s="35"/>
      <c r="E90" s="45"/>
      <c r="F90" s="35" t="s">
        <v>230</v>
      </c>
      <c r="G90" s="36">
        <v>0</v>
      </c>
      <c r="H90" s="36">
        <v>0</v>
      </c>
      <c r="I90" s="36">
        <v>879.9</v>
      </c>
      <c r="K90" s="36">
        <f t="shared" si="6"/>
        <v>-879.9</v>
      </c>
      <c r="L90" s="37">
        <f t="shared" si="5"/>
        <v>-100</v>
      </c>
    </row>
    <row r="91" spans="2:12">
      <c r="B91" s="5"/>
      <c r="C91" s="35"/>
      <c r="D91" s="35" t="s">
        <v>201</v>
      </c>
      <c r="E91" s="35"/>
      <c r="F91" s="38"/>
      <c r="G91" s="36">
        <v>7365.6</v>
      </c>
      <c r="H91" s="36">
        <v>7365.6</v>
      </c>
      <c r="I91" s="36">
        <v>6955</v>
      </c>
      <c r="K91" s="36">
        <f t="shared" si="6"/>
        <v>410.60000000000036</v>
      </c>
      <c r="L91" s="37">
        <f t="shared" si="5"/>
        <v>5.9036664270309132</v>
      </c>
    </row>
    <row r="92" spans="2:12">
      <c r="B92" s="5"/>
      <c r="C92" s="35"/>
      <c r="D92" s="35"/>
      <c r="E92" s="35" t="s">
        <v>231</v>
      </c>
      <c r="F92" s="38"/>
      <c r="G92" s="36">
        <v>175</v>
      </c>
      <c r="H92" s="36">
        <v>175</v>
      </c>
      <c r="I92" s="36">
        <v>175</v>
      </c>
      <c r="K92" s="36">
        <f t="shared" si="6"/>
        <v>0</v>
      </c>
      <c r="L92" s="37">
        <f t="shared" si="5"/>
        <v>0</v>
      </c>
    </row>
    <row r="93" spans="2:12">
      <c r="B93" s="5"/>
      <c r="C93" s="35"/>
      <c r="D93" s="35"/>
      <c r="E93" s="35" t="s">
        <v>232</v>
      </c>
      <c r="F93" s="38"/>
      <c r="G93" s="36">
        <v>2120</v>
      </c>
      <c r="H93" s="36">
        <v>2120</v>
      </c>
      <c r="I93" s="36">
        <v>1770</v>
      </c>
      <c r="K93" s="36">
        <f t="shared" si="6"/>
        <v>350</v>
      </c>
      <c r="L93" s="37">
        <f t="shared" si="5"/>
        <v>19.774011299435031</v>
      </c>
    </row>
    <row r="94" spans="2:12">
      <c r="B94" s="5" t="s">
        <v>140</v>
      </c>
      <c r="C94" s="35"/>
      <c r="D94" s="35"/>
      <c r="E94" s="35" t="s">
        <v>233</v>
      </c>
      <c r="F94" s="38"/>
      <c r="G94" s="36">
        <v>570</v>
      </c>
      <c r="H94" s="36">
        <v>570</v>
      </c>
      <c r="I94" s="36">
        <v>470</v>
      </c>
      <c r="K94" s="36">
        <f t="shared" si="6"/>
        <v>100</v>
      </c>
      <c r="L94" s="37">
        <f t="shared" si="5"/>
        <v>21.276595744680847</v>
      </c>
    </row>
    <row r="95" spans="2:12">
      <c r="B95" s="5"/>
      <c r="C95" s="35"/>
      <c r="D95" s="35"/>
      <c r="E95" s="35" t="s">
        <v>179</v>
      </c>
      <c r="F95" s="38"/>
      <c r="G95" s="36">
        <v>450</v>
      </c>
      <c r="H95" s="36">
        <v>450</v>
      </c>
      <c r="I95" s="36">
        <v>400</v>
      </c>
      <c r="K95" s="36">
        <f t="shared" si="6"/>
        <v>50</v>
      </c>
      <c r="L95" s="37">
        <f t="shared" si="5"/>
        <v>12.5</v>
      </c>
    </row>
    <row r="96" spans="2:12">
      <c r="B96" s="5"/>
      <c r="C96" s="35"/>
      <c r="D96" s="35"/>
      <c r="E96" s="35" t="s">
        <v>234</v>
      </c>
      <c r="F96" s="38"/>
      <c r="G96" s="36">
        <v>600</v>
      </c>
      <c r="H96" s="36">
        <v>600</v>
      </c>
      <c r="I96" s="36">
        <v>500</v>
      </c>
      <c r="K96" s="36">
        <f t="shared" si="6"/>
        <v>100</v>
      </c>
      <c r="L96" s="37">
        <f t="shared" si="5"/>
        <v>20</v>
      </c>
    </row>
    <row r="97" spans="2:12">
      <c r="B97" s="5"/>
      <c r="C97" s="35"/>
      <c r="D97" s="35"/>
      <c r="E97" s="35" t="s">
        <v>235</v>
      </c>
      <c r="F97" s="38"/>
      <c r="G97" s="36">
        <v>400</v>
      </c>
      <c r="H97" s="36">
        <v>400</v>
      </c>
      <c r="I97" s="36">
        <v>400</v>
      </c>
      <c r="K97" s="36">
        <f t="shared" si="6"/>
        <v>0</v>
      </c>
      <c r="L97" s="37">
        <f t="shared" si="5"/>
        <v>0</v>
      </c>
    </row>
    <row r="98" spans="2:12">
      <c r="B98" s="5"/>
      <c r="C98" s="35"/>
      <c r="D98" s="35"/>
      <c r="E98" s="35" t="s">
        <v>236</v>
      </c>
      <c r="F98" s="38"/>
      <c r="G98" s="36">
        <v>100</v>
      </c>
      <c r="H98" s="36">
        <v>100</v>
      </c>
      <c r="I98" s="36">
        <v>0</v>
      </c>
      <c r="K98" s="36">
        <f t="shared" si="6"/>
        <v>100</v>
      </c>
      <c r="L98" s="37"/>
    </row>
    <row r="99" spans="2:12">
      <c r="B99" s="5"/>
      <c r="C99" s="35"/>
      <c r="D99" s="35"/>
      <c r="E99" s="35" t="s">
        <v>237</v>
      </c>
      <c r="F99" s="38"/>
      <c r="G99" s="36">
        <v>100</v>
      </c>
      <c r="H99" s="36">
        <v>100</v>
      </c>
      <c r="I99" s="36">
        <v>100</v>
      </c>
      <c r="K99" s="36">
        <f t="shared" si="6"/>
        <v>0</v>
      </c>
      <c r="L99" s="37">
        <f>H99*100/I99-100</f>
        <v>0</v>
      </c>
    </row>
    <row r="100" spans="2:12">
      <c r="B100" s="5"/>
      <c r="C100" s="35"/>
      <c r="D100" s="35"/>
      <c r="E100" s="35" t="s">
        <v>238</v>
      </c>
      <c r="F100" s="38"/>
      <c r="G100" s="36">
        <v>100</v>
      </c>
      <c r="H100" s="36">
        <v>100</v>
      </c>
      <c r="I100" s="36">
        <v>80</v>
      </c>
      <c r="K100" s="36">
        <f t="shared" si="6"/>
        <v>20</v>
      </c>
      <c r="L100" s="37">
        <f>H100*100/I100-100</f>
        <v>25</v>
      </c>
    </row>
    <row r="101" spans="2:12">
      <c r="B101" s="5"/>
      <c r="C101" s="35"/>
      <c r="D101" s="35"/>
      <c r="E101" s="35" t="s">
        <v>239</v>
      </c>
      <c r="F101" s="38"/>
      <c r="G101" s="36">
        <v>30</v>
      </c>
      <c r="H101" s="36">
        <v>30</v>
      </c>
      <c r="I101" s="36">
        <v>25</v>
      </c>
      <c r="K101" s="36">
        <f t="shared" si="6"/>
        <v>5</v>
      </c>
      <c r="L101" s="37">
        <f>H101*100/I101-100</f>
        <v>20</v>
      </c>
    </row>
    <row r="102" spans="2:12">
      <c r="B102" s="5"/>
      <c r="C102" s="35"/>
      <c r="D102" s="35"/>
      <c r="E102" s="35" t="s">
        <v>240</v>
      </c>
      <c r="F102" s="38"/>
      <c r="G102" s="36">
        <v>4350</v>
      </c>
      <c r="H102" s="36">
        <v>4350</v>
      </c>
      <c r="I102" s="36">
        <v>4350</v>
      </c>
      <c r="K102" s="36">
        <f t="shared" si="6"/>
        <v>0</v>
      </c>
      <c r="L102" s="37">
        <f>H102*100/I102-100</f>
        <v>0</v>
      </c>
    </row>
    <row r="103" spans="2:12">
      <c r="B103" s="5"/>
      <c r="C103" s="35"/>
      <c r="D103" s="35"/>
      <c r="E103" s="35" t="s">
        <v>241</v>
      </c>
      <c r="F103" s="38"/>
      <c r="G103" s="36">
        <v>455</v>
      </c>
      <c r="H103" s="36">
        <v>455</v>
      </c>
      <c r="I103" s="36">
        <v>455</v>
      </c>
      <c r="K103" s="36">
        <f t="shared" si="6"/>
        <v>0</v>
      </c>
      <c r="L103" s="37">
        <f>H103*100/I103-100</f>
        <v>0</v>
      </c>
    </row>
    <row r="104" spans="2:12">
      <c r="B104" s="5"/>
      <c r="C104" s="35"/>
      <c r="D104" s="35"/>
      <c r="E104" s="35" t="s">
        <v>242</v>
      </c>
      <c r="F104" s="38"/>
      <c r="G104" s="36">
        <v>35.6</v>
      </c>
      <c r="H104" s="36">
        <v>35.6</v>
      </c>
      <c r="I104" s="36">
        <v>0</v>
      </c>
      <c r="K104" s="36">
        <f t="shared" si="6"/>
        <v>35.6</v>
      </c>
      <c r="L104" s="37"/>
    </row>
    <row r="105" spans="2:12">
      <c r="B105" s="5" t="s">
        <v>243</v>
      </c>
      <c r="C105" s="8" t="s">
        <v>244</v>
      </c>
      <c r="D105" s="8"/>
      <c r="E105" s="8"/>
      <c r="F105" s="41"/>
      <c r="G105" s="39">
        <v>31114.799999999999</v>
      </c>
      <c r="H105" s="39">
        <v>31104.799999999999</v>
      </c>
      <c r="I105" s="39">
        <v>33436.400000000001</v>
      </c>
      <c r="K105" s="39">
        <f t="shared" si="6"/>
        <v>-2331.6000000000022</v>
      </c>
      <c r="L105" s="40">
        <f t="shared" ref="L105:L136" si="7">H105*100/I105-100</f>
        <v>-6.9732387457979996</v>
      </c>
    </row>
    <row r="106" spans="2:12">
      <c r="B106" s="5"/>
      <c r="C106" s="35"/>
      <c r="D106" s="35" t="s">
        <v>147</v>
      </c>
      <c r="E106" s="35"/>
      <c r="F106" s="38"/>
      <c r="G106" s="36">
        <v>25793.4</v>
      </c>
      <c r="H106" s="36">
        <v>25783.4</v>
      </c>
      <c r="I106" s="36">
        <v>28392.799999999999</v>
      </c>
      <c r="K106" s="36">
        <f t="shared" si="6"/>
        <v>-2609.3999999999978</v>
      </c>
      <c r="L106" s="37">
        <f t="shared" si="7"/>
        <v>-9.1903581189597361</v>
      </c>
    </row>
    <row r="107" spans="2:12">
      <c r="B107" s="5"/>
      <c r="C107" s="35"/>
      <c r="D107" s="35"/>
      <c r="E107" s="35" t="s">
        <v>245</v>
      </c>
      <c r="F107" s="38"/>
      <c r="G107" s="36">
        <v>4819</v>
      </c>
      <c r="H107" s="36">
        <v>4809</v>
      </c>
      <c r="I107" s="36">
        <v>4843</v>
      </c>
      <c r="K107" s="36">
        <f t="shared" si="6"/>
        <v>-34</v>
      </c>
      <c r="L107" s="37">
        <f t="shared" si="7"/>
        <v>-0.70204418748708974</v>
      </c>
    </row>
    <row r="108" spans="2:12">
      <c r="B108" s="5"/>
      <c r="C108" s="35"/>
      <c r="D108" s="35"/>
      <c r="E108" s="35" t="s">
        <v>246</v>
      </c>
      <c r="F108" s="38"/>
      <c r="G108" s="36">
        <v>5469.8</v>
      </c>
      <c r="H108" s="36">
        <v>5469.8</v>
      </c>
      <c r="I108" s="36">
        <v>5574.8</v>
      </c>
      <c r="K108" s="36">
        <f t="shared" si="6"/>
        <v>-105</v>
      </c>
      <c r="L108" s="37">
        <f t="shared" si="7"/>
        <v>-1.8834756403817181</v>
      </c>
    </row>
    <row r="109" spans="2:12">
      <c r="B109" s="5"/>
      <c r="C109" s="35"/>
      <c r="D109" s="35"/>
      <c r="E109" s="35" t="s">
        <v>247</v>
      </c>
      <c r="F109" s="38"/>
      <c r="G109" s="36">
        <v>14126</v>
      </c>
      <c r="H109" s="36">
        <v>14126.6</v>
      </c>
      <c r="I109" s="36">
        <v>16697</v>
      </c>
      <c r="K109" s="36">
        <f t="shared" si="6"/>
        <v>-2570.3999999999996</v>
      </c>
      <c r="L109" s="37">
        <f t="shared" si="7"/>
        <v>-15.394382224351673</v>
      </c>
    </row>
    <row r="110" spans="2:12">
      <c r="B110" s="5"/>
      <c r="C110" s="35"/>
      <c r="D110" s="35"/>
      <c r="E110" s="35" t="s">
        <v>248</v>
      </c>
      <c r="F110" s="38"/>
      <c r="G110" s="36">
        <v>500</v>
      </c>
      <c r="H110" s="36">
        <v>500</v>
      </c>
      <c r="I110" s="36">
        <v>500</v>
      </c>
      <c r="K110" s="36">
        <f t="shared" si="6"/>
        <v>0</v>
      </c>
      <c r="L110" s="37">
        <f t="shared" si="7"/>
        <v>0</v>
      </c>
    </row>
    <row r="111" spans="2:12">
      <c r="B111" s="5"/>
      <c r="C111" s="35"/>
      <c r="D111" s="35"/>
      <c r="E111" s="35" t="s">
        <v>249</v>
      </c>
      <c r="F111" s="38"/>
      <c r="G111" s="36">
        <v>878</v>
      </c>
      <c r="H111" s="36">
        <v>878</v>
      </c>
      <c r="I111" s="36">
        <v>778</v>
      </c>
      <c r="K111" s="36">
        <f t="shared" si="6"/>
        <v>100</v>
      </c>
      <c r="L111" s="37">
        <f t="shared" si="7"/>
        <v>12.85347043701799</v>
      </c>
    </row>
    <row r="112" spans="2:12">
      <c r="B112" s="5"/>
      <c r="C112" s="35"/>
      <c r="D112" s="35" t="s">
        <v>141</v>
      </c>
      <c r="E112" s="35"/>
      <c r="F112" s="38"/>
      <c r="G112" s="36">
        <v>5321.4</v>
      </c>
      <c r="H112" s="36">
        <v>5321.4</v>
      </c>
      <c r="I112" s="36">
        <v>5043.5</v>
      </c>
      <c r="K112" s="36">
        <f t="shared" si="6"/>
        <v>277.89999999999964</v>
      </c>
      <c r="L112" s="37">
        <f t="shared" si="7"/>
        <v>5.5100624566273382</v>
      </c>
    </row>
    <row r="113" spans="2:12">
      <c r="B113" s="5"/>
      <c r="C113" s="35"/>
      <c r="D113" s="35"/>
      <c r="E113" s="35" t="s">
        <v>250</v>
      </c>
      <c r="F113" s="38"/>
      <c r="G113" s="36">
        <v>1054.2</v>
      </c>
      <c r="H113" s="36">
        <v>1054.2</v>
      </c>
      <c r="I113" s="36">
        <v>961.1</v>
      </c>
      <c r="K113" s="36">
        <f t="shared" si="6"/>
        <v>93.100000000000023</v>
      </c>
      <c r="L113" s="37">
        <f t="shared" si="7"/>
        <v>9.6868171886380168</v>
      </c>
    </row>
    <row r="114" spans="2:12">
      <c r="B114" s="5"/>
      <c r="C114" s="35"/>
      <c r="D114" s="35"/>
      <c r="E114" s="35" t="s">
        <v>251</v>
      </c>
      <c r="F114" s="38"/>
      <c r="G114" s="36">
        <v>92.1</v>
      </c>
      <c r="H114" s="36">
        <v>92.1</v>
      </c>
      <c r="I114" s="36">
        <v>90</v>
      </c>
      <c r="K114" s="36">
        <f t="shared" ref="K114:K145" si="8">H114-I114</f>
        <v>2.0999999999999943</v>
      </c>
      <c r="L114" s="37">
        <f t="shared" si="7"/>
        <v>2.3333333333333286</v>
      </c>
    </row>
    <row r="115" spans="2:12">
      <c r="B115" s="5"/>
      <c r="C115" s="35"/>
      <c r="D115" s="35"/>
      <c r="E115" s="35" t="s">
        <v>252</v>
      </c>
      <c r="F115" s="38"/>
      <c r="G115" s="36">
        <v>1323.3</v>
      </c>
      <c r="H115" s="36">
        <v>1323.3</v>
      </c>
      <c r="I115" s="36">
        <v>1300.9000000000001</v>
      </c>
      <c r="K115" s="36">
        <f t="shared" si="8"/>
        <v>22.399999999999864</v>
      </c>
      <c r="L115" s="37">
        <f t="shared" si="7"/>
        <v>1.7218848489507224</v>
      </c>
    </row>
    <row r="116" spans="2:12">
      <c r="B116" s="5"/>
      <c r="C116" s="35"/>
      <c r="D116" s="35"/>
      <c r="E116" s="35" t="s">
        <v>253</v>
      </c>
      <c r="F116" s="38"/>
      <c r="G116" s="36">
        <v>663.1</v>
      </c>
      <c r="H116" s="36">
        <v>663.1</v>
      </c>
      <c r="I116" s="36">
        <v>660.5</v>
      </c>
      <c r="K116" s="36">
        <f t="shared" si="8"/>
        <v>2.6000000000000227</v>
      </c>
      <c r="L116" s="37">
        <f t="shared" si="7"/>
        <v>0.39364118092353806</v>
      </c>
    </row>
    <row r="117" spans="2:12">
      <c r="B117" s="5"/>
      <c r="C117" s="35"/>
      <c r="D117" s="35"/>
      <c r="E117" s="35" t="s">
        <v>254</v>
      </c>
      <c r="F117" s="38"/>
      <c r="G117" s="36">
        <v>2188.6999999999998</v>
      </c>
      <c r="H117" s="36">
        <v>2188.6999999999998</v>
      </c>
      <c r="I117" s="36">
        <v>2031</v>
      </c>
      <c r="K117" s="36">
        <f t="shared" si="8"/>
        <v>157.69999999999982</v>
      </c>
      <c r="L117" s="37">
        <f t="shared" si="7"/>
        <v>7.7646479566715811</v>
      </c>
    </row>
    <row r="118" spans="2:12">
      <c r="B118" s="5" t="s">
        <v>255</v>
      </c>
      <c r="C118" s="8" t="s">
        <v>256</v>
      </c>
      <c r="D118" s="8"/>
      <c r="E118" s="8"/>
      <c r="F118" s="41"/>
      <c r="G118" s="39">
        <v>2178.5</v>
      </c>
      <c r="H118" s="39">
        <v>2178.5</v>
      </c>
      <c r="I118" s="39">
        <v>6215.1</v>
      </c>
      <c r="K118" s="39">
        <f t="shared" si="8"/>
        <v>-4036.6000000000004</v>
      </c>
      <c r="L118" s="40">
        <f t="shared" si="7"/>
        <v>-64.948271146079719</v>
      </c>
    </row>
    <row r="119" spans="2:12">
      <c r="B119" s="5"/>
      <c r="C119" s="35"/>
      <c r="D119" s="35" t="s">
        <v>151</v>
      </c>
      <c r="E119" s="35"/>
      <c r="F119" s="38"/>
      <c r="G119" s="36">
        <v>100</v>
      </c>
      <c r="H119" s="36">
        <v>100</v>
      </c>
      <c r="I119" s="36">
        <v>140</v>
      </c>
      <c r="K119" s="36">
        <f t="shared" si="8"/>
        <v>-40</v>
      </c>
      <c r="L119" s="37">
        <f t="shared" si="7"/>
        <v>-28.571428571428569</v>
      </c>
    </row>
    <row r="120" spans="2:12">
      <c r="B120" s="5"/>
      <c r="C120" s="35"/>
      <c r="D120" s="35"/>
      <c r="E120" s="35" t="s">
        <v>257</v>
      </c>
      <c r="F120" s="38"/>
      <c r="G120" s="36">
        <v>100</v>
      </c>
      <c r="H120" s="36">
        <v>100</v>
      </c>
      <c r="I120" s="36">
        <v>140</v>
      </c>
      <c r="K120" s="36">
        <f t="shared" si="8"/>
        <v>-40</v>
      </c>
      <c r="L120" s="37">
        <f t="shared" si="7"/>
        <v>-28.571428571428569</v>
      </c>
    </row>
    <row r="121" spans="2:12">
      <c r="B121" s="5"/>
      <c r="C121" s="35"/>
      <c r="D121" s="35" t="s">
        <v>209</v>
      </c>
      <c r="E121" s="35"/>
      <c r="F121" s="38"/>
      <c r="G121" s="36">
        <v>1233.5999999999999</v>
      </c>
      <c r="H121" s="36">
        <v>1233.5999999999999</v>
      </c>
      <c r="I121" s="36">
        <v>1118</v>
      </c>
      <c r="K121" s="36">
        <f t="shared" si="8"/>
        <v>115.59999999999991</v>
      </c>
      <c r="L121" s="37">
        <f t="shared" si="7"/>
        <v>10.339892665474054</v>
      </c>
    </row>
    <row r="122" spans="2:12">
      <c r="B122" s="5"/>
      <c r="C122" s="35"/>
      <c r="D122" s="35"/>
      <c r="E122" s="35" t="s">
        <v>258</v>
      </c>
      <c r="F122" s="38"/>
      <c r="G122" s="36">
        <v>1233.5999999999999</v>
      </c>
      <c r="H122" s="36">
        <v>1233.5999999999999</v>
      </c>
      <c r="I122" s="36">
        <v>1118</v>
      </c>
      <c r="K122" s="36">
        <f t="shared" si="8"/>
        <v>115.59999999999991</v>
      </c>
      <c r="L122" s="37">
        <f t="shared" si="7"/>
        <v>10.339892665474054</v>
      </c>
    </row>
    <row r="123" spans="2:12">
      <c r="B123" s="5"/>
      <c r="C123" s="35"/>
      <c r="D123" s="35" t="s">
        <v>133</v>
      </c>
      <c r="E123" s="35"/>
      <c r="F123" s="38"/>
      <c r="G123" s="36">
        <v>0</v>
      </c>
      <c r="H123" s="36">
        <v>0</v>
      </c>
      <c r="I123" s="36">
        <v>3816.2</v>
      </c>
      <c r="K123" s="36">
        <f t="shared" si="8"/>
        <v>-3816.2</v>
      </c>
      <c r="L123" s="37">
        <f t="shared" si="7"/>
        <v>-100</v>
      </c>
    </row>
    <row r="124" spans="2:12">
      <c r="B124" s="5"/>
      <c r="C124" s="35"/>
      <c r="D124" s="35"/>
      <c r="E124" s="35" t="s">
        <v>259</v>
      </c>
      <c r="F124" s="38"/>
      <c r="G124" s="36">
        <v>0</v>
      </c>
      <c r="H124" s="36">
        <v>0</v>
      </c>
      <c r="I124" s="36">
        <v>3816.2</v>
      </c>
      <c r="K124" s="36">
        <f t="shared" si="8"/>
        <v>-3816.2</v>
      </c>
      <c r="L124" s="37">
        <f t="shared" si="7"/>
        <v>-100</v>
      </c>
    </row>
    <row r="125" spans="2:12">
      <c r="B125" s="5"/>
      <c r="C125" s="35"/>
      <c r="D125" s="35" t="s">
        <v>143</v>
      </c>
      <c r="E125" s="35"/>
      <c r="F125" s="38"/>
      <c r="G125" s="36">
        <v>844.8</v>
      </c>
      <c r="H125" s="36">
        <v>844.8</v>
      </c>
      <c r="I125" s="36">
        <v>1140.9000000000001</v>
      </c>
      <c r="K125" s="36">
        <f t="shared" si="8"/>
        <v>-296.10000000000014</v>
      </c>
      <c r="L125" s="37">
        <f t="shared" si="7"/>
        <v>-25.953194846174085</v>
      </c>
    </row>
    <row r="126" spans="2:12">
      <c r="B126" s="5"/>
      <c r="C126" s="35"/>
      <c r="D126" s="35"/>
      <c r="E126" s="35" t="s">
        <v>258</v>
      </c>
      <c r="F126" s="38"/>
      <c r="G126" s="36">
        <v>844.8</v>
      </c>
      <c r="H126" s="36">
        <v>844.8</v>
      </c>
      <c r="I126" s="36">
        <v>1140.9000000000001</v>
      </c>
      <c r="K126" s="36">
        <f t="shared" si="8"/>
        <v>-296.10000000000014</v>
      </c>
      <c r="L126" s="37">
        <f t="shared" si="7"/>
        <v>-25.953194846174085</v>
      </c>
    </row>
    <row r="127" spans="2:12">
      <c r="B127" s="5" t="s">
        <v>260</v>
      </c>
      <c r="C127" s="8" t="s">
        <v>261</v>
      </c>
      <c r="D127" s="8"/>
      <c r="E127" s="8"/>
      <c r="F127" s="41"/>
      <c r="G127" s="39">
        <v>50562.400000000001</v>
      </c>
      <c r="H127" s="39">
        <v>50562.400000000001</v>
      </c>
      <c r="I127" s="39">
        <v>44649.2</v>
      </c>
      <c r="K127" s="39">
        <f t="shared" si="8"/>
        <v>5913.2000000000044</v>
      </c>
      <c r="L127" s="40">
        <f t="shared" si="7"/>
        <v>13.243686337045233</v>
      </c>
    </row>
    <row r="128" spans="2:12">
      <c r="B128" s="5"/>
      <c r="C128" s="35"/>
      <c r="D128" s="35" t="s">
        <v>159</v>
      </c>
      <c r="E128" s="35"/>
      <c r="F128" s="38"/>
      <c r="G128" s="36">
        <v>40123.300000000003</v>
      </c>
      <c r="H128" s="36">
        <v>40123.300000000003</v>
      </c>
      <c r="I128" s="36">
        <v>34574.199999999997</v>
      </c>
      <c r="K128" s="36">
        <f t="shared" si="8"/>
        <v>5549.1000000000058</v>
      </c>
      <c r="L128" s="37">
        <f t="shared" si="7"/>
        <v>16.049829063289991</v>
      </c>
    </row>
    <row r="129" spans="2:12">
      <c r="B129" s="5"/>
      <c r="C129" s="35"/>
      <c r="D129" s="35"/>
      <c r="E129" s="35" t="s">
        <v>262</v>
      </c>
      <c r="F129" s="38"/>
      <c r="G129" s="36">
        <v>40123.300000000003</v>
      </c>
      <c r="H129" s="36">
        <v>40123.300000000003</v>
      </c>
      <c r="I129" s="36">
        <v>34574.199999999997</v>
      </c>
      <c r="K129" s="36">
        <f t="shared" si="8"/>
        <v>5549.1000000000058</v>
      </c>
      <c r="L129" s="37">
        <f t="shared" si="7"/>
        <v>16.049829063289991</v>
      </c>
    </row>
    <row r="130" spans="2:12">
      <c r="B130" s="5"/>
      <c r="C130" s="35"/>
      <c r="D130" s="35"/>
      <c r="E130" s="35"/>
      <c r="F130" s="38" t="s">
        <v>263</v>
      </c>
      <c r="G130" s="36">
        <v>24742.3</v>
      </c>
      <c r="H130" s="36">
        <v>24742.3</v>
      </c>
      <c r="I130" s="36">
        <v>18821.2</v>
      </c>
      <c r="K130" s="36">
        <f t="shared" si="8"/>
        <v>5921.0999999999985</v>
      </c>
      <c r="L130" s="37">
        <f t="shared" si="7"/>
        <v>31.459736892440446</v>
      </c>
    </row>
    <row r="131" spans="2:12">
      <c r="B131" s="5"/>
      <c r="C131" s="35"/>
      <c r="D131" s="35"/>
      <c r="E131" s="35"/>
      <c r="F131" s="38" t="s">
        <v>264</v>
      </c>
      <c r="G131" s="36">
        <v>287.3</v>
      </c>
      <c r="H131" s="36">
        <v>287.3</v>
      </c>
      <c r="I131" s="36">
        <v>290.7</v>
      </c>
      <c r="K131" s="36">
        <f t="shared" si="8"/>
        <v>-3.3999999999999773</v>
      </c>
      <c r="L131" s="37">
        <f t="shared" si="7"/>
        <v>-1.1695906432748444</v>
      </c>
    </row>
    <row r="132" spans="2:12">
      <c r="B132" s="5"/>
      <c r="C132" s="35"/>
      <c r="D132" s="35"/>
      <c r="E132" s="35"/>
      <c r="F132" s="38" t="s">
        <v>265</v>
      </c>
      <c r="G132" s="36">
        <v>6668.2</v>
      </c>
      <c r="H132" s="36">
        <v>6668.2</v>
      </c>
      <c r="I132" s="36">
        <v>6838.8</v>
      </c>
      <c r="K132" s="36">
        <f t="shared" si="8"/>
        <v>-170.60000000000036</v>
      </c>
      <c r="L132" s="37">
        <f t="shared" si="7"/>
        <v>-2.4945896940983801</v>
      </c>
    </row>
    <row r="133" spans="2:12">
      <c r="B133" s="5"/>
      <c r="C133" s="35"/>
      <c r="D133" s="35"/>
      <c r="E133" s="35"/>
      <c r="F133" s="38" t="s">
        <v>266</v>
      </c>
      <c r="G133" s="36">
        <v>6272.7</v>
      </c>
      <c r="H133" s="36">
        <v>6272.7</v>
      </c>
      <c r="I133" s="36">
        <v>6411</v>
      </c>
      <c r="K133" s="36">
        <f t="shared" si="8"/>
        <v>-138.30000000000018</v>
      </c>
      <c r="L133" s="37">
        <f t="shared" si="7"/>
        <v>-2.1572297613476792</v>
      </c>
    </row>
    <row r="134" spans="2:12">
      <c r="B134" s="5"/>
      <c r="C134" s="35"/>
      <c r="D134" s="35"/>
      <c r="E134" s="35"/>
      <c r="F134" s="38" t="s">
        <v>267</v>
      </c>
      <c r="G134" s="36">
        <v>2152.8000000000002</v>
      </c>
      <c r="H134" s="36">
        <v>2152.8000000000002</v>
      </c>
      <c r="I134" s="36">
        <v>2212.4</v>
      </c>
      <c r="K134" s="36">
        <f t="shared" si="8"/>
        <v>-59.599999999999909</v>
      </c>
      <c r="L134" s="37">
        <f t="shared" si="7"/>
        <v>-2.6939070692460518</v>
      </c>
    </row>
    <row r="135" spans="2:12">
      <c r="B135" s="5"/>
      <c r="C135" s="35"/>
      <c r="D135" s="35" t="s">
        <v>136</v>
      </c>
      <c r="E135" s="35"/>
      <c r="F135" s="38"/>
      <c r="G135" s="36">
        <v>75</v>
      </c>
      <c r="H135" s="36">
        <v>75</v>
      </c>
      <c r="I135" s="36">
        <v>75</v>
      </c>
      <c r="K135" s="36">
        <f t="shared" si="8"/>
        <v>0</v>
      </c>
      <c r="L135" s="37">
        <f t="shared" si="7"/>
        <v>0</v>
      </c>
    </row>
    <row r="136" spans="2:12">
      <c r="B136" s="5"/>
      <c r="C136" s="35"/>
      <c r="D136" s="35"/>
      <c r="E136" s="35" t="s">
        <v>268</v>
      </c>
      <c r="F136" s="38"/>
      <c r="G136" s="36">
        <v>75</v>
      </c>
      <c r="H136" s="36">
        <v>75</v>
      </c>
      <c r="I136" s="36">
        <v>75</v>
      </c>
      <c r="K136" s="36">
        <f t="shared" si="8"/>
        <v>0</v>
      </c>
      <c r="L136" s="37">
        <f t="shared" si="7"/>
        <v>0</v>
      </c>
    </row>
    <row r="137" spans="2:12">
      <c r="B137" s="5" t="s">
        <v>172</v>
      </c>
      <c r="C137" s="35"/>
      <c r="D137" s="35" t="s">
        <v>269</v>
      </c>
      <c r="E137" s="35"/>
      <c r="F137" s="38"/>
      <c r="G137" s="36">
        <v>10364.1</v>
      </c>
      <c r="H137" s="36">
        <v>10364.1</v>
      </c>
      <c r="I137" s="36">
        <v>10000</v>
      </c>
      <c r="K137" s="36">
        <f t="shared" si="8"/>
        <v>364.10000000000036</v>
      </c>
      <c r="L137" s="37">
        <f t="shared" ref="L137:L154" si="9">H137*100/I137-100</f>
        <v>3.6410000000000053</v>
      </c>
    </row>
    <row r="138" spans="2:12">
      <c r="B138" s="5"/>
      <c r="C138" s="35"/>
      <c r="D138" s="35"/>
      <c r="E138" s="35" t="s">
        <v>270</v>
      </c>
      <c r="F138" s="38"/>
      <c r="G138" s="36">
        <v>10364.1</v>
      </c>
      <c r="H138" s="36">
        <v>10364.1</v>
      </c>
      <c r="I138" s="36">
        <v>10000</v>
      </c>
      <c r="K138" s="36">
        <f t="shared" si="8"/>
        <v>364.10000000000036</v>
      </c>
      <c r="L138" s="37">
        <f t="shared" si="9"/>
        <v>3.6410000000000053</v>
      </c>
    </row>
    <row r="139" spans="2:12">
      <c r="B139" s="5"/>
      <c r="C139" s="8" t="s">
        <v>271</v>
      </c>
      <c r="D139" s="8"/>
      <c r="E139" s="8"/>
      <c r="F139" s="41"/>
      <c r="G139" s="39">
        <v>37190</v>
      </c>
      <c r="H139" s="39">
        <v>37190</v>
      </c>
      <c r="I139" s="39">
        <v>38830.699999999997</v>
      </c>
      <c r="K139" s="39">
        <f t="shared" si="8"/>
        <v>-1640.6999999999971</v>
      </c>
      <c r="L139" s="40">
        <f t="shared" si="9"/>
        <v>-4.2252650608925393</v>
      </c>
    </row>
    <row r="140" spans="2:12">
      <c r="B140" s="5"/>
      <c r="C140" s="35"/>
      <c r="D140" s="35" t="s">
        <v>159</v>
      </c>
      <c r="E140" s="35"/>
      <c r="F140" s="38"/>
      <c r="G140" s="36">
        <v>32520</v>
      </c>
      <c r="H140" s="36">
        <v>32520</v>
      </c>
      <c r="I140" s="36">
        <v>33982.300000000003</v>
      </c>
      <c r="K140" s="36">
        <f t="shared" si="8"/>
        <v>-1462.3000000000029</v>
      </c>
      <c r="L140" s="37">
        <f t="shared" si="9"/>
        <v>-4.3031225078938178</v>
      </c>
    </row>
    <row r="141" spans="2:12">
      <c r="B141" s="5"/>
      <c r="C141" s="35"/>
      <c r="D141" s="35"/>
      <c r="E141" s="35" t="s">
        <v>265</v>
      </c>
      <c r="F141" s="38"/>
      <c r="G141" s="36">
        <v>26672.7</v>
      </c>
      <c r="H141" s="36">
        <v>26672.7</v>
      </c>
      <c r="I141" s="36">
        <v>28102.5</v>
      </c>
      <c r="K141" s="36">
        <f t="shared" si="8"/>
        <v>-1429.7999999999993</v>
      </c>
      <c r="L141" s="37">
        <f t="shared" si="9"/>
        <v>-5.0878035761942897</v>
      </c>
    </row>
    <row r="142" spans="2:12">
      <c r="B142" s="5"/>
      <c r="C142" s="35"/>
      <c r="D142" s="35"/>
      <c r="E142" s="35" t="s">
        <v>272</v>
      </c>
      <c r="F142" s="38"/>
      <c r="G142" s="36">
        <v>3988.5</v>
      </c>
      <c r="H142" s="36">
        <v>3988.5</v>
      </c>
      <c r="I142" s="36">
        <v>4083.8</v>
      </c>
      <c r="K142" s="36">
        <f t="shared" si="8"/>
        <v>-95.300000000000182</v>
      </c>
      <c r="L142" s="37">
        <f t="shared" si="9"/>
        <v>-2.3336108526372499</v>
      </c>
    </row>
    <row r="143" spans="2:12">
      <c r="B143" s="5"/>
      <c r="C143" s="35"/>
      <c r="D143" s="35"/>
      <c r="E143" s="35" t="s">
        <v>273</v>
      </c>
      <c r="F143" s="38"/>
      <c r="G143" s="36">
        <v>1858.9</v>
      </c>
      <c r="H143" s="36">
        <v>1858.9</v>
      </c>
      <c r="I143" s="36">
        <v>1796</v>
      </c>
      <c r="K143" s="36">
        <f t="shared" si="8"/>
        <v>62.900000000000091</v>
      </c>
      <c r="L143" s="37">
        <f t="shared" si="9"/>
        <v>3.5022271714922084</v>
      </c>
    </row>
    <row r="144" spans="2:12">
      <c r="B144" s="5"/>
      <c r="C144" s="35"/>
      <c r="D144" s="35" t="s">
        <v>201</v>
      </c>
      <c r="E144" s="35"/>
      <c r="F144" s="38"/>
      <c r="G144" s="36">
        <v>4670</v>
      </c>
      <c r="H144" s="36">
        <v>4670</v>
      </c>
      <c r="I144" s="36">
        <v>4848.3999999999996</v>
      </c>
      <c r="K144" s="36">
        <f t="shared" si="8"/>
        <v>-178.39999999999964</v>
      </c>
      <c r="L144" s="37">
        <f t="shared" si="9"/>
        <v>-3.6795643923768608</v>
      </c>
    </row>
    <row r="145" spans="2:12">
      <c r="B145" s="5"/>
      <c r="C145" s="35"/>
      <c r="D145" s="35"/>
      <c r="E145" s="35" t="s">
        <v>274</v>
      </c>
      <c r="F145" s="38"/>
      <c r="G145" s="36">
        <v>770</v>
      </c>
      <c r="H145" s="36">
        <v>770</v>
      </c>
      <c r="I145" s="36">
        <v>770</v>
      </c>
      <c r="K145" s="36">
        <f t="shared" si="8"/>
        <v>0</v>
      </c>
      <c r="L145" s="37">
        <f t="shared" si="9"/>
        <v>0</v>
      </c>
    </row>
    <row r="146" spans="2:12">
      <c r="B146" s="5"/>
      <c r="C146" s="35"/>
      <c r="D146" s="35"/>
      <c r="E146" s="35" t="s">
        <v>275</v>
      </c>
      <c r="F146" s="38"/>
      <c r="G146" s="36">
        <v>3000</v>
      </c>
      <c r="H146" s="36">
        <v>3000</v>
      </c>
      <c r="I146" s="36">
        <v>2628.4</v>
      </c>
      <c r="K146" s="36">
        <f t="shared" ref="K146:K177" si="10">H146-I146</f>
        <v>371.59999999999991</v>
      </c>
      <c r="L146" s="37">
        <f t="shared" si="9"/>
        <v>14.137878557297213</v>
      </c>
    </row>
    <row r="147" spans="2:12">
      <c r="B147" s="5"/>
      <c r="C147" s="35"/>
      <c r="D147" s="35"/>
      <c r="E147" s="35" t="s">
        <v>276</v>
      </c>
      <c r="F147" s="38"/>
      <c r="G147" s="36">
        <v>500</v>
      </c>
      <c r="H147" s="36">
        <v>500</v>
      </c>
      <c r="I147" s="36">
        <v>400</v>
      </c>
      <c r="K147" s="36">
        <f t="shared" si="10"/>
        <v>100</v>
      </c>
      <c r="L147" s="37">
        <f t="shared" si="9"/>
        <v>25</v>
      </c>
    </row>
    <row r="148" spans="2:12">
      <c r="B148" s="5"/>
      <c r="C148" s="35"/>
      <c r="D148" s="35"/>
      <c r="E148" s="35" t="s">
        <v>277</v>
      </c>
      <c r="F148" s="38"/>
      <c r="G148" s="36">
        <v>400</v>
      </c>
      <c r="H148" s="36">
        <v>400</v>
      </c>
      <c r="I148" s="36">
        <v>400</v>
      </c>
      <c r="K148" s="36">
        <f t="shared" si="10"/>
        <v>0</v>
      </c>
      <c r="L148" s="37">
        <f t="shared" si="9"/>
        <v>0</v>
      </c>
    </row>
    <row r="149" spans="2:12">
      <c r="B149" s="5"/>
      <c r="C149" s="35"/>
      <c r="D149" s="35"/>
      <c r="E149" s="35" t="s">
        <v>278</v>
      </c>
      <c r="F149" s="38"/>
      <c r="G149" s="36">
        <v>0</v>
      </c>
      <c r="H149" s="36">
        <v>0</v>
      </c>
      <c r="I149" s="36">
        <v>400</v>
      </c>
      <c r="K149" s="36">
        <f t="shared" si="10"/>
        <v>-400</v>
      </c>
      <c r="L149" s="37">
        <f t="shared" si="9"/>
        <v>-100</v>
      </c>
    </row>
    <row r="150" spans="2:12">
      <c r="B150" s="5"/>
      <c r="C150" s="35"/>
      <c r="D150" s="35"/>
      <c r="E150" s="35" t="s">
        <v>279</v>
      </c>
      <c r="F150" s="38"/>
      <c r="G150" s="36">
        <v>0</v>
      </c>
      <c r="H150" s="36">
        <v>0</v>
      </c>
      <c r="I150" s="36">
        <v>250</v>
      </c>
      <c r="K150" s="36">
        <f t="shared" si="10"/>
        <v>-250</v>
      </c>
      <c r="L150" s="37">
        <f t="shared" si="9"/>
        <v>-100</v>
      </c>
    </row>
    <row r="151" spans="2:12">
      <c r="B151" s="5" t="s">
        <v>280</v>
      </c>
      <c r="C151" s="8" t="s">
        <v>281</v>
      </c>
      <c r="D151" s="8"/>
      <c r="E151" s="8"/>
      <c r="F151" s="41"/>
      <c r="G151" s="39">
        <v>63144.800000000003</v>
      </c>
      <c r="H151" s="39">
        <v>49537.599999999999</v>
      </c>
      <c r="I151" s="39">
        <v>59065.8</v>
      </c>
      <c r="J151" s="32"/>
      <c r="K151" s="39">
        <f t="shared" si="10"/>
        <v>-9528.2000000000044</v>
      </c>
      <c r="L151" s="40">
        <f t="shared" si="9"/>
        <v>-16.131500800801817</v>
      </c>
    </row>
    <row r="152" spans="2:12">
      <c r="B152" s="5"/>
      <c r="C152" s="35"/>
      <c r="D152" s="35" t="s">
        <v>155</v>
      </c>
      <c r="E152" s="35"/>
      <c r="F152" s="38"/>
      <c r="G152" s="36">
        <v>9718</v>
      </c>
      <c r="H152" s="36">
        <v>9718</v>
      </c>
      <c r="I152" s="36">
        <v>10058.9</v>
      </c>
      <c r="K152" s="36">
        <f t="shared" si="10"/>
        <v>-340.89999999999964</v>
      </c>
      <c r="L152" s="37">
        <f t="shared" si="9"/>
        <v>-3.3890385628647266</v>
      </c>
    </row>
    <row r="153" spans="2:12">
      <c r="B153" s="5"/>
      <c r="C153" s="35"/>
      <c r="D153" s="35"/>
      <c r="E153" s="35" t="s">
        <v>282</v>
      </c>
      <c r="F153" s="38"/>
      <c r="G153" s="36">
        <v>270.89999999999998</v>
      </c>
      <c r="H153" s="36">
        <v>270.89999999999998</v>
      </c>
      <c r="I153" s="36">
        <v>275.5</v>
      </c>
      <c r="K153" s="36">
        <f t="shared" si="10"/>
        <v>-4.6000000000000227</v>
      </c>
      <c r="L153" s="37">
        <f t="shared" si="9"/>
        <v>-1.6696914700544596</v>
      </c>
    </row>
    <row r="154" spans="2:12">
      <c r="B154" s="5"/>
      <c r="C154" s="35"/>
      <c r="D154" s="35"/>
      <c r="E154" s="35" t="s">
        <v>283</v>
      </c>
      <c r="F154" s="38"/>
      <c r="G154" s="36">
        <v>8610.7999999999993</v>
      </c>
      <c r="H154" s="36">
        <v>8610.7999999999993</v>
      </c>
      <c r="I154" s="36">
        <v>7260</v>
      </c>
      <c r="K154" s="36">
        <f t="shared" si="10"/>
        <v>1350.7999999999993</v>
      </c>
      <c r="L154" s="37">
        <f t="shared" si="9"/>
        <v>18.606060606060595</v>
      </c>
    </row>
    <row r="155" spans="2:12">
      <c r="B155" s="5"/>
      <c r="C155" s="35"/>
      <c r="D155" s="35"/>
      <c r="E155" s="35" t="s">
        <v>284</v>
      </c>
      <c r="F155" s="38"/>
      <c r="G155" s="36">
        <v>100</v>
      </c>
      <c r="H155" s="36">
        <v>100</v>
      </c>
      <c r="I155" s="36">
        <v>0</v>
      </c>
      <c r="K155" s="36">
        <f t="shared" si="10"/>
        <v>100</v>
      </c>
      <c r="L155" s="37"/>
    </row>
    <row r="156" spans="2:12">
      <c r="B156" s="5"/>
      <c r="C156" s="35"/>
      <c r="D156" s="35"/>
      <c r="E156" s="35" t="s">
        <v>285</v>
      </c>
      <c r="F156" s="38"/>
      <c r="G156" s="36">
        <v>736.2</v>
      </c>
      <c r="H156" s="36">
        <v>736.2</v>
      </c>
      <c r="I156" s="36">
        <v>2523.4</v>
      </c>
      <c r="K156" s="36">
        <f t="shared" si="10"/>
        <v>-1787.2</v>
      </c>
      <c r="L156" s="37">
        <f t="shared" ref="L156:L197" si="11">H156*100/I156-100</f>
        <v>-70.82507727669018</v>
      </c>
    </row>
    <row r="157" spans="2:12">
      <c r="B157" s="5"/>
      <c r="C157" s="35"/>
      <c r="D157" s="35" t="s">
        <v>163</v>
      </c>
      <c r="E157" s="35"/>
      <c r="F157" s="38"/>
      <c r="G157" s="36">
        <v>300</v>
      </c>
      <c r="H157" s="36">
        <v>300</v>
      </c>
      <c r="I157" s="36">
        <v>300</v>
      </c>
      <c r="K157" s="36">
        <f t="shared" si="10"/>
        <v>0</v>
      </c>
      <c r="L157" s="37">
        <f t="shared" si="11"/>
        <v>0</v>
      </c>
    </row>
    <row r="158" spans="2:12">
      <c r="B158" s="5"/>
      <c r="C158" s="35"/>
      <c r="D158" s="35"/>
      <c r="E158" s="35" t="s">
        <v>286</v>
      </c>
      <c r="F158" s="38"/>
      <c r="G158" s="36">
        <v>300</v>
      </c>
      <c r="H158" s="36">
        <v>300</v>
      </c>
      <c r="I158" s="36">
        <v>300</v>
      </c>
      <c r="K158" s="36">
        <f t="shared" si="10"/>
        <v>0</v>
      </c>
      <c r="L158" s="37">
        <f t="shared" si="11"/>
        <v>0</v>
      </c>
    </row>
    <row r="159" spans="2:12">
      <c r="B159" s="5"/>
      <c r="C159" s="35"/>
      <c r="D159" s="35" t="s">
        <v>167</v>
      </c>
      <c r="E159" s="35"/>
      <c r="F159" s="38"/>
      <c r="G159" s="36">
        <v>37838.5</v>
      </c>
      <c r="H159" s="36">
        <v>37725.5</v>
      </c>
      <c r="I159" s="36">
        <v>35165.599999999999</v>
      </c>
      <c r="K159" s="36">
        <f t="shared" si="10"/>
        <v>2559.9000000000015</v>
      </c>
      <c r="L159" s="37">
        <f t="shared" si="11"/>
        <v>7.2795572946288445</v>
      </c>
    </row>
    <row r="160" spans="2:12">
      <c r="B160" s="5"/>
      <c r="C160" s="35"/>
      <c r="D160" s="35" t="s">
        <v>143</v>
      </c>
      <c r="E160" s="35"/>
      <c r="F160" s="38"/>
      <c r="G160" s="36">
        <v>15288.3</v>
      </c>
      <c r="H160" s="36">
        <v>1794.1</v>
      </c>
      <c r="I160" s="36">
        <v>13541.3</v>
      </c>
      <c r="K160" s="36">
        <f t="shared" si="10"/>
        <v>-11747.199999999999</v>
      </c>
      <c r="L160" s="37">
        <f t="shared" si="11"/>
        <v>-86.75090279367565</v>
      </c>
    </row>
    <row r="161" spans="2:12">
      <c r="B161" s="5"/>
      <c r="C161" s="35"/>
      <c r="D161" s="35"/>
      <c r="E161" s="35" t="s">
        <v>280</v>
      </c>
      <c r="F161" s="38"/>
      <c r="G161" s="36">
        <v>15288.3</v>
      </c>
      <c r="H161" s="36">
        <v>1794.1</v>
      </c>
      <c r="I161" s="36">
        <v>13541.3</v>
      </c>
      <c r="K161" s="36">
        <f t="shared" si="10"/>
        <v>-11747.199999999999</v>
      </c>
      <c r="L161" s="37">
        <f t="shared" si="11"/>
        <v>-86.75090279367565</v>
      </c>
    </row>
    <row r="162" spans="2:12">
      <c r="B162" s="5"/>
      <c r="C162" s="35"/>
      <c r="D162" s="35"/>
      <c r="E162" s="35"/>
      <c r="F162" s="38" t="s">
        <v>287</v>
      </c>
      <c r="G162" s="36">
        <v>15288.3</v>
      </c>
      <c r="H162" s="36">
        <v>1794.1</v>
      </c>
      <c r="I162" s="36">
        <v>13541.3</v>
      </c>
      <c r="K162" s="36">
        <f t="shared" si="10"/>
        <v>-11747.199999999999</v>
      </c>
      <c r="L162" s="37">
        <f t="shared" si="11"/>
        <v>-86.75090279367565</v>
      </c>
    </row>
    <row r="163" spans="2:12">
      <c r="B163" s="32" t="s">
        <v>46</v>
      </c>
      <c r="C163" s="32" t="s">
        <v>288</v>
      </c>
      <c r="D163" s="32"/>
      <c r="E163" s="32"/>
      <c r="F163" s="32"/>
      <c r="G163" s="39">
        <v>44243.5</v>
      </c>
      <c r="H163" s="39">
        <v>44241.9</v>
      </c>
      <c r="I163" s="39">
        <v>42003.3</v>
      </c>
      <c r="K163" s="39">
        <f t="shared" si="10"/>
        <v>2238.5999999999985</v>
      </c>
      <c r="L163" s="40">
        <f t="shared" si="11"/>
        <v>5.3295812471877184</v>
      </c>
    </row>
    <row r="164" spans="2:12">
      <c r="B164" s="5"/>
      <c r="C164" s="35"/>
      <c r="D164" s="35" t="s">
        <v>149</v>
      </c>
      <c r="E164" s="35"/>
      <c r="F164" s="38"/>
      <c r="G164" s="36">
        <v>35093.5</v>
      </c>
      <c r="H164" s="36">
        <v>35091.9</v>
      </c>
      <c r="I164" s="36">
        <v>33153.300000000003</v>
      </c>
      <c r="K164" s="36">
        <f t="shared" si="10"/>
        <v>1938.5999999999985</v>
      </c>
      <c r="L164" s="37">
        <f t="shared" si="11"/>
        <v>5.8473817086081823</v>
      </c>
    </row>
    <row r="165" spans="2:12">
      <c r="B165" s="5"/>
      <c r="C165" s="35"/>
      <c r="D165" s="35"/>
      <c r="E165" s="35" t="s">
        <v>289</v>
      </c>
      <c r="F165" s="38"/>
      <c r="G165" s="36">
        <v>35093.5</v>
      </c>
      <c r="H165" s="36">
        <v>35091.9</v>
      </c>
      <c r="I165" s="36">
        <v>33153.300000000003</v>
      </c>
      <c r="K165" s="36">
        <f t="shared" si="10"/>
        <v>1938.5999999999985</v>
      </c>
      <c r="L165" s="37">
        <f t="shared" si="11"/>
        <v>5.8473817086081823</v>
      </c>
    </row>
    <row r="166" spans="2:12">
      <c r="B166" s="5"/>
      <c r="C166" s="35"/>
      <c r="D166" s="35"/>
      <c r="E166" s="35" t="s">
        <v>245</v>
      </c>
      <c r="F166" s="38"/>
      <c r="G166" s="36">
        <v>795.9</v>
      </c>
      <c r="H166" s="36">
        <v>794.4</v>
      </c>
      <c r="I166" s="36">
        <v>4629.7</v>
      </c>
      <c r="K166" s="36">
        <f t="shared" si="10"/>
        <v>-3835.2999999999997</v>
      </c>
      <c r="L166" s="37">
        <f t="shared" si="11"/>
        <v>-82.841220813443641</v>
      </c>
    </row>
    <row r="167" spans="2:12">
      <c r="B167" s="5"/>
      <c r="C167" s="35"/>
      <c r="D167" s="35"/>
      <c r="E167" s="35" t="s">
        <v>290</v>
      </c>
      <c r="F167" s="38"/>
      <c r="G167" s="36">
        <v>34297.5</v>
      </c>
      <c r="H167" s="36">
        <v>34297.5</v>
      </c>
      <c r="I167" s="36">
        <v>27730.3</v>
      </c>
      <c r="K167" s="36">
        <f t="shared" si="10"/>
        <v>6567.2000000000007</v>
      </c>
      <c r="L167" s="37">
        <f t="shared" si="11"/>
        <v>23.682397954583976</v>
      </c>
    </row>
    <row r="168" spans="2:12">
      <c r="B168" s="5"/>
      <c r="C168" s="35"/>
      <c r="D168" s="35"/>
      <c r="E168" s="35" t="s">
        <v>265</v>
      </c>
      <c r="F168" s="38"/>
      <c r="G168" s="36">
        <v>4829.8999999999996</v>
      </c>
      <c r="H168" s="36">
        <v>4829.8999999999996</v>
      </c>
      <c r="I168" s="36">
        <v>793.3</v>
      </c>
      <c r="K168" s="36">
        <f t="shared" si="10"/>
        <v>4036.5999999999995</v>
      </c>
      <c r="L168" s="37">
        <f t="shared" si="11"/>
        <v>508.83650573553507</v>
      </c>
    </row>
    <row r="169" spans="2:12">
      <c r="B169" s="5"/>
      <c r="C169" s="35"/>
      <c r="D169" s="35"/>
      <c r="E169" s="35" t="s">
        <v>291</v>
      </c>
      <c r="F169" s="38"/>
      <c r="G169" s="36">
        <v>1891.6</v>
      </c>
      <c r="H169" s="36">
        <v>1891.6</v>
      </c>
      <c r="I169" s="36">
        <v>1140.8</v>
      </c>
      <c r="K169" s="36">
        <f t="shared" si="10"/>
        <v>750.8</v>
      </c>
      <c r="L169" s="37">
        <f t="shared" si="11"/>
        <v>65.813464235624139</v>
      </c>
    </row>
    <row r="170" spans="2:12">
      <c r="B170" s="5"/>
      <c r="C170" s="35"/>
      <c r="D170" s="35"/>
      <c r="E170" s="35" t="s">
        <v>292</v>
      </c>
      <c r="F170" s="38"/>
      <c r="G170" s="36">
        <v>27576</v>
      </c>
      <c r="H170" s="36">
        <v>27576</v>
      </c>
      <c r="I170" s="36">
        <v>26589.5</v>
      </c>
      <c r="K170" s="36">
        <f t="shared" si="10"/>
        <v>986.5</v>
      </c>
      <c r="L170" s="37">
        <f t="shared" si="11"/>
        <v>3.7101111340942907</v>
      </c>
    </row>
    <row r="171" spans="2:12">
      <c r="B171" s="5"/>
      <c r="C171" s="35"/>
      <c r="D171" s="35" t="s">
        <v>158</v>
      </c>
      <c r="F171" s="38"/>
      <c r="G171" s="36">
        <v>9150</v>
      </c>
      <c r="H171" s="36">
        <v>9150</v>
      </c>
      <c r="I171" s="36">
        <v>8850</v>
      </c>
      <c r="K171" s="36">
        <f t="shared" si="10"/>
        <v>300</v>
      </c>
      <c r="L171" s="37">
        <f t="shared" si="11"/>
        <v>3.3898305084745743</v>
      </c>
    </row>
    <row r="172" spans="2:12">
      <c r="B172" s="5"/>
      <c r="C172" s="35"/>
      <c r="D172" s="35"/>
      <c r="E172" s="35" t="s">
        <v>293</v>
      </c>
      <c r="F172" s="38"/>
      <c r="G172" s="36">
        <v>8800</v>
      </c>
      <c r="H172" s="36">
        <v>8800</v>
      </c>
      <c r="I172" s="36">
        <v>8500</v>
      </c>
      <c r="K172" s="36">
        <f t="shared" si="10"/>
        <v>300</v>
      </c>
      <c r="L172" s="37">
        <f t="shared" si="11"/>
        <v>3.529411764705884</v>
      </c>
    </row>
    <row r="173" spans="2:12">
      <c r="B173" s="5"/>
      <c r="C173" s="35"/>
      <c r="D173" s="35"/>
      <c r="E173" s="35" t="s">
        <v>294</v>
      </c>
      <c r="F173" s="38"/>
      <c r="G173" s="36">
        <v>350</v>
      </c>
      <c r="H173" s="36">
        <v>350</v>
      </c>
      <c r="I173" s="36">
        <v>350</v>
      </c>
      <c r="K173" s="36">
        <f t="shared" si="10"/>
        <v>0</v>
      </c>
      <c r="L173" s="37">
        <f t="shared" si="11"/>
        <v>0</v>
      </c>
    </row>
    <row r="174" spans="2:12">
      <c r="B174" s="5" t="s">
        <v>295</v>
      </c>
      <c r="C174" s="8" t="s">
        <v>296</v>
      </c>
      <c r="D174" s="8"/>
      <c r="E174" s="8"/>
      <c r="F174" s="41"/>
      <c r="G174" s="39">
        <v>1441.2</v>
      </c>
      <c r="H174" s="39">
        <v>1441.2</v>
      </c>
      <c r="I174" s="39">
        <v>1441.2</v>
      </c>
      <c r="J174" s="32"/>
      <c r="K174" s="39">
        <f t="shared" si="10"/>
        <v>0</v>
      </c>
      <c r="L174" s="40">
        <f t="shared" si="11"/>
        <v>0</v>
      </c>
    </row>
    <row r="175" spans="2:12">
      <c r="B175" s="5"/>
      <c r="C175" s="35"/>
      <c r="D175" s="35" t="s">
        <v>153</v>
      </c>
      <c r="E175" s="35"/>
      <c r="F175" s="38"/>
      <c r="G175" s="36">
        <v>1441.2</v>
      </c>
      <c r="H175" s="36">
        <v>1441.2</v>
      </c>
      <c r="I175" s="36">
        <v>1441.2</v>
      </c>
      <c r="K175" s="36">
        <f t="shared" si="10"/>
        <v>0</v>
      </c>
      <c r="L175" s="37">
        <f t="shared" si="11"/>
        <v>0</v>
      </c>
    </row>
    <row r="176" spans="2:12">
      <c r="B176" s="5"/>
      <c r="C176" s="35"/>
      <c r="D176" s="35"/>
      <c r="E176" s="35" t="s">
        <v>297</v>
      </c>
      <c r="F176" s="38"/>
      <c r="G176" s="36">
        <v>1441.2</v>
      </c>
      <c r="H176" s="36">
        <v>1441.2</v>
      </c>
      <c r="I176" s="36">
        <v>1441.2</v>
      </c>
      <c r="K176" s="36">
        <f t="shared" si="10"/>
        <v>0</v>
      </c>
      <c r="L176" s="37">
        <f t="shared" si="11"/>
        <v>0</v>
      </c>
    </row>
    <row r="177" spans="2:12">
      <c r="B177" s="5"/>
      <c r="C177" s="35"/>
      <c r="D177" s="35"/>
      <c r="E177" s="35"/>
      <c r="F177" s="38" t="s">
        <v>298</v>
      </c>
      <c r="G177" s="36">
        <v>359.9</v>
      </c>
      <c r="H177" s="36">
        <v>359.9</v>
      </c>
      <c r="I177" s="36">
        <v>359.9</v>
      </c>
      <c r="K177" s="36">
        <f t="shared" si="10"/>
        <v>0</v>
      </c>
      <c r="L177" s="37">
        <f t="shared" si="11"/>
        <v>0</v>
      </c>
    </row>
    <row r="178" spans="2:12">
      <c r="B178" s="5"/>
      <c r="C178" s="35"/>
      <c r="D178" s="35"/>
      <c r="E178" s="35"/>
      <c r="F178" s="38" t="s">
        <v>299</v>
      </c>
      <c r="G178" s="36">
        <v>656.3</v>
      </c>
      <c r="H178" s="36">
        <v>656.3</v>
      </c>
      <c r="I178" s="36">
        <v>656.3</v>
      </c>
      <c r="K178" s="36">
        <f t="shared" ref="K178:K197" si="12">H178-I178</f>
        <v>0</v>
      </c>
      <c r="L178" s="37">
        <f t="shared" si="11"/>
        <v>0</v>
      </c>
    </row>
    <row r="179" spans="2:12">
      <c r="B179" s="5"/>
      <c r="C179" s="35"/>
      <c r="D179" s="35"/>
      <c r="E179" s="35"/>
      <c r="F179" s="38" t="s">
        <v>300</v>
      </c>
      <c r="G179" s="36">
        <v>425</v>
      </c>
      <c r="H179" s="36">
        <v>425</v>
      </c>
      <c r="I179" s="36">
        <v>425</v>
      </c>
      <c r="K179" s="36">
        <f t="shared" si="12"/>
        <v>0</v>
      </c>
      <c r="L179" s="37">
        <f t="shared" si="11"/>
        <v>0</v>
      </c>
    </row>
    <row r="180" spans="2:12">
      <c r="B180" s="5" t="s">
        <v>301</v>
      </c>
      <c r="C180" s="8" t="s">
        <v>302</v>
      </c>
      <c r="D180" s="8"/>
      <c r="E180" s="8"/>
      <c r="F180" s="41"/>
      <c r="G180" s="39">
        <v>8707</v>
      </c>
      <c r="H180" s="39">
        <v>8707</v>
      </c>
      <c r="I180" s="39">
        <v>9136.7999999999993</v>
      </c>
      <c r="K180" s="39">
        <f t="shared" si="12"/>
        <v>-429.79999999999927</v>
      </c>
      <c r="L180" s="40">
        <f t="shared" si="11"/>
        <v>-4.7040539357324178</v>
      </c>
    </row>
    <row r="181" spans="2:12">
      <c r="B181" s="5"/>
      <c r="C181" s="35"/>
      <c r="D181" s="35" t="s">
        <v>303</v>
      </c>
      <c r="E181" s="35"/>
      <c r="F181" s="38"/>
      <c r="G181" s="36">
        <v>1521.2</v>
      </c>
      <c r="H181" s="36">
        <v>1521.2</v>
      </c>
      <c r="I181" s="36">
        <v>1745.6</v>
      </c>
      <c r="K181" s="36">
        <f t="shared" si="12"/>
        <v>-224.39999999999986</v>
      </c>
      <c r="L181" s="37">
        <f t="shared" si="11"/>
        <v>-12.855178735105397</v>
      </c>
    </row>
    <row r="182" spans="2:12">
      <c r="B182" s="5"/>
      <c r="C182" s="35"/>
      <c r="D182" s="35"/>
      <c r="E182" s="35" t="s">
        <v>304</v>
      </c>
      <c r="F182" s="38"/>
      <c r="G182" s="36">
        <v>535.6</v>
      </c>
      <c r="H182" s="36">
        <v>535.6</v>
      </c>
      <c r="I182" s="36">
        <v>650.70000000000005</v>
      </c>
      <c r="K182" s="36">
        <f t="shared" si="12"/>
        <v>-115.10000000000002</v>
      </c>
      <c r="L182" s="37">
        <f t="shared" si="11"/>
        <v>-17.688642999846323</v>
      </c>
    </row>
    <row r="183" spans="2:12">
      <c r="B183" s="5"/>
      <c r="C183" s="35"/>
      <c r="D183" s="35"/>
      <c r="E183" s="35" t="s">
        <v>305</v>
      </c>
      <c r="F183" s="38"/>
      <c r="G183" s="36">
        <v>634.70000000000005</v>
      </c>
      <c r="H183" s="36">
        <v>634.70000000000005</v>
      </c>
      <c r="I183" s="36">
        <v>670.5</v>
      </c>
      <c r="K183" s="36">
        <f t="shared" si="12"/>
        <v>-35.799999999999955</v>
      </c>
      <c r="L183" s="37">
        <f t="shared" si="11"/>
        <v>-5.3392990305741819</v>
      </c>
    </row>
    <row r="184" spans="2:12">
      <c r="B184" s="5"/>
      <c r="C184" s="35"/>
      <c r="D184" s="35"/>
      <c r="E184" s="35" t="s">
        <v>306</v>
      </c>
      <c r="F184" s="38"/>
      <c r="G184" s="36">
        <v>350.9</v>
      </c>
      <c r="H184" s="36">
        <v>350.9</v>
      </c>
      <c r="I184" s="36">
        <v>424.5</v>
      </c>
      <c r="K184" s="36">
        <f t="shared" si="12"/>
        <v>-73.600000000000023</v>
      </c>
      <c r="L184" s="37">
        <f t="shared" si="11"/>
        <v>-17.338044758539453</v>
      </c>
    </row>
    <row r="185" spans="2:12">
      <c r="B185" s="5"/>
      <c r="C185" s="35"/>
      <c r="D185" s="35" t="s">
        <v>165</v>
      </c>
      <c r="E185" s="35"/>
      <c r="F185" s="38"/>
      <c r="G185" s="36">
        <v>992</v>
      </c>
      <c r="H185" s="36">
        <v>992</v>
      </c>
      <c r="I185" s="36">
        <v>902.4</v>
      </c>
      <c r="K185" s="36">
        <f t="shared" si="12"/>
        <v>89.600000000000023</v>
      </c>
      <c r="L185" s="37">
        <f t="shared" si="11"/>
        <v>9.9290780141843982</v>
      </c>
    </row>
    <row r="186" spans="2:12">
      <c r="B186" s="5"/>
      <c r="C186" s="35"/>
      <c r="D186" s="35" t="s">
        <v>141</v>
      </c>
      <c r="E186" s="35"/>
      <c r="F186" s="38"/>
      <c r="G186" s="36">
        <v>6193.8</v>
      </c>
      <c r="H186" s="36">
        <v>6193.8</v>
      </c>
      <c r="I186" s="36">
        <v>6488.8</v>
      </c>
      <c r="K186" s="36">
        <f t="shared" si="12"/>
        <v>-295</v>
      </c>
      <c r="L186" s="37">
        <f t="shared" si="11"/>
        <v>-4.5462951547281563</v>
      </c>
    </row>
    <row r="187" spans="2:12">
      <c r="B187" s="5" t="s">
        <v>140</v>
      </c>
      <c r="C187" s="35"/>
      <c r="D187" s="35"/>
      <c r="E187" s="35" t="s">
        <v>307</v>
      </c>
      <c r="F187" s="38"/>
      <c r="G187" s="36">
        <v>297.2</v>
      </c>
      <c r="H187" s="36">
        <v>297.2</v>
      </c>
      <c r="I187" s="36">
        <v>334.7</v>
      </c>
      <c r="K187" s="36">
        <f t="shared" si="12"/>
        <v>-37.5</v>
      </c>
      <c r="L187" s="37">
        <f t="shared" si="11"/>
        <v>-11.204063340304742</v>
      </c>
    </row>
    <row r="188" spans="2:12">
      <c r="B188" s="5"/>
      <c r="C188" s="35"/>
      <c r="D188" s="35"/>
      <c r="E188" s="35" t="s">
        <v>308</v>
      </c>
      <c r="F188" s="38"/>
      <c r="G188" s="36">
        <v>36.1</v>
      </c>
      <c r="H188" s="36">
        <v>36.1</v>
      </c>
      <c r="I188" s="36">
        <v>31</v>
      </c>
      <c r="K188" s="36">
        <f t="shared" si="12"/>
        <v>5.1000000000000014</v>
      </c>
      <c r="L188" s="37">
        <f t="shared" si="11"/>
        <v>16.451612903225808</v>
      </c>
    </row>
    <row r="189" spans="2:12">
      <c r="B189" s="5"/>
      <c r="C189" s="35"/>
      <c r="D189" s="35"/>
      <c r="E189" s="35" t="s">
        <v>309</v>
      </c>
      <c r="F189" s="38"/>
      <c r="G189" s="36">
        <v>417.9</v>
      </c>
      <c r="H189" s="36">
        <v>417.9</v>
      </c>
      <c r="I189" s="36">
        <v>700.2</v>
      </c>
      <c r="K189" s="36">
        <f t="shared" si="12"/>
        <v>-282.30000000000007</v>
      </c>
      <c r="L189" s="37">
        <f t="shared" si="11"/>
        <v>-40.317052270779783</v>
      </c>
    </row>
    <row r="190" spans="2:12">
      <c r="B190" s="5"/>
      <c r="C190" s="35"/>
      <c r="D190" s="35"/>
      <c r="E190" s="35" t="s">
        <v>310</v>
      </c>
      <c r="F190" s="38"/>
      <c r="G190" s="36">
        <v>57.5</v>
      </c>
      <c r="H190" s="36">
        <v>57.5</v>
      </c>
      <c r="I190" s="36">
        <v>56.3</v>
      </c>
      <c r="K190" s="36">
        <f t="shared" si="12"/>
        <v>1.2000000000000028</v>
      </c>
      <c r="L190" s="37">
        <f t="shared" si="11"/>
        <v>2.1314387211367745</v>
      </c>
    </row>
    <row r="191" spans="2:12">
      <c r="B191" s="5"/>
      <c r="C191" s="35"/>
      <c r="D191" s="35"/>
      <c r="E191" s="35" t="s">
        <v>304</v>
      </c>
      <c r="F191" s="38"/>
      <c r="G191" s="36">
        <v>3910</v>
      </c>
      <c r="H191" s="36">
        <v>3910</v>
      </c>
      <c r="I191" s="36">
        <v>3993.7</v>
      </c>
      <c r="K191" s="36">
        <f t="shared" si="12"/>
        <v>-83.699999999999818</v>
      </c>
      <c r="L191" s="37">
        <f t="shared" si="11"/>
        <v>-2.0958008863960629</v>
      </c>
    </row>
    <row r="192" spans="2:12">
      <c r="B192" s="5"/>
      <c r="C192" s="35"/>
      <c r="D192" s="35"/>
      <c r="E192" s="35" t="s">
        <v>311</v>
      </c>
      <c r="F192" s="38"/>
      <c r="G192" s="36">
        <v>8.8000000000000007</v>
      </c>
      <c r="H192" s="36">
        <v>8.8000000000000007</v>
      </c>
      <c r="I192" s="36">
        <v>8.9</v>
      </c>
      <c r="K192" s="36">
        <f t="shared" si="12"/>
        <v>-9.9999999999999645E-2</v>
      </c>
      <c r="L192" s="37">
        <f t="shared" si="11"/>
        <v>-1.1235955056179705</v>
      </c>
    </row>
    <row r="193" spans="2:12">
      <c r="B193" s="5"/>
      <c r="C193" s="35"/>
      <c r="D193" s="35"/>
      <c r="E193" s="35" t="s">
        <v>312</v>
      </c>
      <c r="F193" s="38"/>
      <c r="G193" s="36">
        <v>281.5</v>
      </c>
      <c r="H193" s="36">
        <v>281.5</v>
      </c>
      <c r="I193" s="36">
        <v>275.10000000000002</v>
      </c>
      <c r="K193" s="36">
        <f t="shared" si="12"/>
        <v>6.3999999999999773</v>
      </c>
      <c r="L193" s="37">
        <f t="shared" si="11"/>
        <v>2.3264267539076684</v>
      </c>
    </row>
    <row r="194" spans="2:12">
      <c r="B194" s="5"/>
      <c r="C194" s="35"/>
      <c r="D194" s="35"/>
      <c r="E194" s="35" t="s">
        <v>313</v>
      </c>
      <c r="F194" s="38"/>
      <c r="G194" s="36">
        <v>29.9</v>
      </c>
      <c r="H194" s="36">
        <v>29.9</v>
      </c>
      <c r="I194" s="36">
        <v>38</v>
      </c>
      <c r="K194" s="36">
        <f t="shared" si="12"/>
        <v>-8.1000000000000014</v>
      </c>
      <c r="L194" s="37">
        <f t="shared" si="11"/>
        <v>-21.315789473684205</v>
      </c>
    </row>
    <row r="195" spans="2:12">
      <c r="B195" s="5"/>
      <c r="C195" s="35"/>
      <c r="D195" s="35"/>
      <c r="E195" s="35" t="s">
        <v>314</v>
      </c>
      <c r="F195" s="38"/>
      <c r="G195" s="36">
        <v>974.4</v>
      </c>
      <c r="H195" s="36">
        <v>974.4</v>
      </c>
      <c r="I195" s="36">
        <v>877.1</v>
      </c>
      <c r="K195" s="36">
        <f t="shared" si="12"/>
        <v>97.299999999999955</v>
      </c>
      <c r="L195" s="37">
        <f t="shared" si="11"/>
        <v>11.093375897845164</v>
      </c>
    </row>
    <row r="196" spans="2:12">
      <c r="B196" s="5"/>
      <c r="C196" s="35"/>
      <c r="D196" s="35"/>
      <c r="E196" s="35" t="s">
        <v>315</v>
      </c>
      <c r="F196" s="38"/>
      <c r="G196" s="36">
        <v>125.7</v>
      </c>
      <c r="H196" s="36">
        <v>125.7</v>
      </c>
      <c r="I196" s="36">
        <v>124.2</v>
      </c>
      <c r="K196" s="36">
        <f t="shared" si="12"/>
        <v>1.5</v>
      </c>
      <c r="L196" s="37">
        <f t="shared" si="11"/>
        <v>1.2077294685990267</v>
      </c>
    </row>
    <row r="197" spans="2:12">
      <c r="B197" s="5"/>
      <c r="C197" s="35"/>
      <c r="D197" s="35"/>
      <c r="E197" s="35" t="s">
        <v>316</v>
      </c>
      <c r="F197" s="38"/>
      <c r="G197" s="36">
        <v>54.8</v>
      </c>
      <c r="H197" s="36">
        <v>54.8</v>
      </c>
      <c r="I197" s="36">
        <v>49.6</v>
      </c>
      <c r="K197" s="36">
        <f t="shared" si="12"/>
        <v>5.1999999999999957</v>
      </c>
      <c r="L197" s="37">
        <f t="shared" si="11"/>
        <v>10.483870967741936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4"/>
  <sheetViews>
    <sheetView tabSelected="1" showRuler="0" topLeftCell="B3" workbookViewId="0">
      <selection activeCell="B38" sqref="B38"/>
    </sheetView>
  </sheetViews>
  <sheetFormatPr baseColWidth="10" defaultRowHeight="12" x14ac:dyDescent="0"/>
  <cols>
    <col min="2" max="2" width="56.83203125" bestFit="1" customWidth="1"/>
    <col min="6" max="6" width="4.83203125" customWidth="1"/>
  </cols>
  <sheetData>
    <row r="5" spans="2:10">
      <c r="B5" s="31"/>
      <c r="C5" s="33" t="s">
        <v>124</v>
      </c>
      <c r="D5" s="33" t="s">
        <v>125</v>
      </c>
      <c r="E5" s="33" t="s">
        <v>126</v>
      </c>
      <c r="G5" s="4" t="s">
        <v>7</v>
      </c>
      <c r="H5" s="4" t="s">
        <v>127</v>
      </c>
    </row>
    <row r="6" spans="2:10">
      <c r="B6" s="31"/>
      <c r="C6" s="34" t="s">
        <v>128</v>
      </c>
      <c r="D6" s="34" t="s">
        <v>128</v>
      </c>
      <c r="E6" s="34" t="s">
        <v>128</v>
      </c>
      <c r="G6" s="4" t="s">
        <v>129</v>
      </c>
      <c r="H6" s="4" t="s">
        <v>130</v>
      </c>
    </row>
    <row r="7" spans="2:10">
      <c r="B7" s="35" t="s">
        <v>133</v>
      </c>
      <c r="C7" s="36">
        <f>PEC!G123</f>
        <v>0</v>
      </c>
      <c r="D7" s="36">
        <f>PEC!H123</f>
        <v>0</v>
      </c>
      <c r="E7" s="36">
        <f>PEC!I123</f>
        <v>3816.2</v>
      </c>
      <c r="G7" s="36">
        <f>5-E7</f>
        <v>-3811.2</v>
      </c>
      <c r="H7" s="37" t="s">
        <v>134</v>
      </c>
      <c r="J7">
        <f>C7-D7</f>
        <v>0</v>
      </c>
    </row>
    <row r="8" spans="2:10">
      <c r="B8" s="35" t="s">
        <v>136</v>
      </c>
      <c r="C8" s="36">
        <f>PEC!G135</f>
        <v>75</v>
      </c>
      <c r="D8" s="36">
        <f>PEC!H135</f>
        <v>75</v>
      </c>
      <c r="E8" s="36">
        <f>PEC!I135</f>
        <v>75</v>
      </c>
      <c r="G8" s="36">
        <f>C8-E8</f>
        <v>0</v>
      </c>
      <c r="H8" s="37">
        <f>(C8*100/E8)-100</f>
        <v>0</v>
      </c>
      <c r="J8">
        <f>C8-D8</f>
        <v>0</v>
      </c>
    </row>
    <row r="9" spans="2:10">
      <c r="B9" s="35" t="s">
        <v>139</v>
      </c>
      <c r="C9" s="36">
        <f>PEC!G8+PEC!G137</f>
        <v>13329.5</v>
      </c>
      <c r="D9" s="36">
        <f>PEC!H8+PEC!H137</f>
        <v>13329.5</v>
      </c>
      <c r="E9" s="36">
        <f>PEC!I8+PEC!I137</f>
        <v>12550.6</v>
      </c>
      <c r="G9" s="36">
        <f>C9-E9</f>
        <v>778.89999999999964</v>
      </c>
      <c r="H9" s="37">
        <f>(C9*100/E9)-100</f>
        <v>6.2060777970774268</v>
      </c>
      <c r="J9">
        <f>C9-D9</f>
        <v>0</v>
      </c>
    </row>
    <row r="10" spans="2:10">
      <c r="B10" s="35" t="s">
        <v>141</v>
      </c>
      <c r="C10" s="36">
        <f>PEC!G29+PEC!G45+PEC!G57+PEC!G68+PEC!G76+PEC!G91+PEC!G112+PEC!G144+PEC!G186</f>
        <v>75402.5</v>
      </c>
      <c r="D10" s="36">
        <f>PEC!H29+PEC!H45+PEC!H57+PEC!H68+PEC!H76+PEC!H91+PEC!H112+PEC!H144+PEC!H186</f>
        <v>75402.5</v>
      </c>
      <c r="E10" s="36">
        <f>PEC!I29+PEC!I45+PEC!I57+PEC!I68+PEC!I76+PEC!I91+PEC!I112+PEC!I144+PEC!I186</f>
        <v>71621.3</v>
      </c>
      <c r="G10" s="36">
        <f>C10-E10</f>
        <v>3781.1999999999971</v>
      </c>
      <c r="H10" s="37">
        <f>(C10*100/E10)-100</f>
        <v>5.279435028406354</v>
      </c>
      <c r="J10">
        <f>C10-D10</f>
        <v>0</v>
      </c>
    </row>
    <row r="11" spans="2:10">
      <c r="B11" s="35" t="s">
        <v>143</v>
      </c>
      <c r="C11" s="36">
        <f>PEC!G125+PEC!G160</f>
        <v>16133.099999999999</v>
      </c>
      <c r="D11" s="36">
        <f>PEC!H125+PEC!H160</f>
        <v>2638.8999999999996</v>
      </c>
      <c r="E11" s="36">
        <f>PEC!I125+PEC!I160</f>
        <v>14682.199999999999</v>
      </c>
      <c r="G11" s="36">
        <f>C11-E11</f>
        <v>1450.8999999999996</v>
      </c>
      <c r="H11" s="37">
        <f>(C11*100/E11)-100</f>
        <v>9.8820340275980385</v>
      </c>
      <c r="J11">
        <f>C11-D11</f>
        <v>13494.199999999999</v>
      </c>
    </row>
    <row r="12" spans="2:10">
      <c r="B12" s="35" t="s">
        <v>145</v>
      </c>
      <c r="C12" s="36">
        <f>PEC!G19</f>
        <v>2882.6</v>
      </c>
      <c r="D12" s="36">
        <f>PEC!H19</f>
        <v>2882.6</v>
      </c>
      <c r="E12" s="36">
        <f>PEC!I19</f>
        <v>1460.9</v>
      </c>
      <c r="G12" s="36">
        <f>C12-E12</f>
        <v>1421.6999999999998</v>
      </c>
      <c r="H12" s="37">
        <f>(C12*100/E12)-100</f>
        <v>97.316722568279829</v>
      </c>
      <c r="J12">
        <f>C12-D12</f>
        <v>0</v>
      </c>
    </row>
    <row r="13" spans="2:10">
      <c r="B13" s="35" t="s">
        <v>147</v>
      </c>
      <c r="C13" s="36">
        <f>PEC!G106</f>
        <v>25793.4</v>
      </c>
      <c r="D13" s="36">
        <f>PEC!H106</f>
        <v>25783.4</v>
      </c>
      <c r="E13" s="36">
        <f>PEC!I106</f>
        <v>28392.799999999999</v>
      </c>
      <c r="G13" s="36">
        <f>C13-E13</f>
        <v>-2599.3999999999978</v>
      </c>
      <c r="H13" s="37">
        <f>(C13*100/E13)-100</f>
        <v>-9.1551379222901517</v>
      </c>
      <c r="J13">
        <f>C13-D13</f>
        <v>10</v>
      </c>
    </row>
    <row r="14" spans="2:10">
      <c r="B14" s="35" t="s">
        <v>149</v>
      </c>
      <c r="C14" s="36">
        <f>PEC!G164</f>
        <v>35093.5</v>
      </c>
      <c r="D14" s="36">
        <f>PEC!H164</f>
        <v>35091.9</v>
      </c>
      <c r="E14" s="36">
        <f>PEC!I164</f>
        <v>33153.300000000003</v>
      </c>
      <c r="G14" s="36">
        <f>C14-E14</f>
        <v>1940.1999999999971</v>
      </c>
      <c r="H14" s="37">
        <f>(C14*100/E14)-100</f>
        <v>5.8522077741883862</v>
      </c>
      <c r="J14">
        <f>C14-D14</f>
        <v>1.5999999999985448</v>
      </c>
    </row>
    <row r="15" spans="2:10">
      <c r="B15" s="35" t="s">
        <v>151</v>
      </c>
      <c r="C15" s="36">
        <f>PEC!G119</f>
        <v>100</v>
      </c>
      <c r="D15" s="36">
        <f>PEC!H119</f>
        <v>100</v>
      </c>
      <c r="E15" s="36">
        <f>PEC!I119</f>
        <v>140</v>
      </c>
      <c r="G15" s="36">
        <f>C15-E15</f>
        <v>-40</v>
      </c>
      <c r="H15" s="37">
        <f>(C15*100/E15)-100</f>
        <v>-28.571428571428569</v>
      </c>
      <c r="J15">
        <f>C15-D15</f>
        <v>0</v>
      </c>
    </row>
    <row r="16" spans="2:10">
      <c r="B16" s="35" t="s">
        <v>153</v>
      </c>
      <c r="C16" s="36">
        <f>PEC!G24+PEC!G53+PEC!G64+PEC!G175+PEC!G181</f>
        <v>5867.9</v>
      </c>
      <c r="D16" s="36">
        <f>PEC!H24+PEC!H53+PEC!H64+PEC!H175+PEC!H181</f>
        <v>5867.9</v>
      </c>
      <c r="E16" s="36">
        <f>PEC!I24+PEC!I53+PEC!I64+PEC!I175+PEC!I181</f>
        <v>5707.6</v>
      </c>
      <c r="G16" s="36">
        <f>C16-E16</f>
        <v>160.29999999999927</v>
      </c>
      <c r="H16" s="37">
        <f>(C16*100/E16)-100</f>
        <v>2.8085359871049036</v>
      </c>
      <c r="J16">
        <f>C16-D16</f>
        <v>0</v>
      </c>
    </row>
    <row r="17" spans="2:10">
      <c r="B17" s="35" t="s">
        <v>155</v>
      </c>
      <c r="C17" s="36">
        <f>PEC!G82+PEC!G152</f>
        <v>16366.8</v>
      </c>
      <c r="D17" s="36">
        <f>PEC!H82+PEC!H152</f>
        <v>16366.8</v>
      </c>
      <c r="E17" s="36">
        <f>PEC!I82+PEC!I152</f>
        <v>18874.900000000001</v>
      </c>
      <c r="G17" s="36">
        <f>C17-E17</f>
        <v>-2508.1000000000022</v>
      </c>
      <c r="H17" s="37">
        <f>(C17*100/E17)-100</f>
        <v>-13.288017419959843</v>
      </c>
      <c r="J17">
        <f>C17-D17</f>
        <v>0</v>
      </c>
    </row>
    <row r="18" spans="2:10">
      <c r="B18" s="35" t="s">
        <v>158</v>
      </c>
      <c r="C18" s="36">
        <f>PEC!G171</f>
        <v>9150</v>
      </c>
      <c r="D18" s="36">
        <f>PEC!H171</f>
        <v>9150</v>
      </c>
      <c r="E18" s="36">
        <f>PEC!I171</f>
        <v>8850</v>
      </c>
      <c r="G18" s="36">
        <f>C18-E18</f>
        <v>300</v>
      </c>
      <c r="H18" s="37">
        <f>(C18*100/E18)-100</f>
        <v>3.3898305084745743</v>
      </c>
      <c r="J18">
        <f>C18-D18</f>
        <v>0</v>
      </c>
    </row>
    <row r="19" spans="2:10">
      <c r="B19" s="35" t="s">
        <v>159</v>
      </c>
      <c r="C19" s="36">
        <f>PEC!G55+PEC!G66+PEC!G121+PEC!G128+PEC!G140</f>
        <v>74318.200000000012</v>
      </c>
      <c r="D19" s="36">
        <f>PEC!H55+PEC!H66+PEC!H121+PEC!H128+PEC!H140</f>
        <v>74318.200000000012</v>
      </c>
      <c r="E19" s="36">
        <f>PEC!I55+PEC!I66+PEC!I121+PEC!I128+PEC!I140</f>
        <v>70142.7</v>
      </c>
      <c r="G19" s="36">
        <f>C19-E19</f>
        <v>4175.5000000000146</v>
      </c>
      <c r="H19" s="37">
        <f>(C19*100/E19)-100</f>
        <v>5.952864660185611</v>
      </c>
      <c r="J19">
        <f>C19-D19</f>
        <v>0</v>
      </c>
    </row>
    <row r="20" spans="2:10">
      <c r="B20" s="35" t="s">
        <v>162</v>
      </c>
      <c r="C20" s="36">
        <f>PEC!G27</f>
        <v>147</v>
      </c>
      <c r="D20" s="36">
        <f>PEC!H27</f>
        <v>147</v>
      </c>
      <c r="E20" s="36">
        <f>PEC!I27</f>
        <v>140</v>
      </c>
      <c r="G20" s="36">
        <f>C20-E20</f>
        <v>7</v>
      </c>
      <c r="H20" s="37">
        <f>(C20*100/E20)-100</f>
        <v>5</v>
      </c>
      <c r="J20">
        <f>C20-D20</f>
        <v>0</v>
      </c>
    </row>
    <row r="21" spans="2:10">
      <c r="B21" s="35" t="s">
        <v>163</v>
      </c>
      <c r="C21" s="36">
        <f>PEC!G157</f>
        <v>300</v>
      </c>
      <c r="D21" s="36">
        <f>PEC!H157</f>
        <v>300</v>
      </c>
      <c r="E21" s="36">
        <f>PEC!I157</f>
        <v>300</v>
      </c>
      <c r="G21" s="36">
        <f>C21-E21</f>
        <v>0</v>
      </c>
      <c r="H21" s="37">
        <f>(C21*100/E21)-100</f>
        <v>0</v>
      </c>
      <c r="J21">
        <f>C21-D21</f>
        <v>0</v>
      </c>
    </row>
    <row r="22" spans="2:10">
      <c r="B22" s="35" t="s">
        <v>165</v>
      </c>
      <c r="C22" s="36">
        <f>PEC!G185</f>
        <v>992</v>
      </c>
      <c r="D22" s="36">
        <f>PEC!H185</f>
        <v>992</v>
      </c>
      <c r="E22" s="36">
        <f>PEC!I185</f>
        <v>902.4</v>
      </c>
      <c r="G22" s="36">
        <f>C22-E22</f>
        <v>89.600000000000023</v>
      </c>
      <c r="H22" s="37">
        <f>(C22*100/E22)-100</f>
        <v>9.9290780141843982</v>
      </c>
      <c r="J22">
        <f>C22-D22</f>
        <v>0</v>
      </c>
    </row>
    <row r="23" spans="2:10">
      <c r="B23" s="35" t="s">
        <v>167</v>
      </c>
      <c r="C23" s="36">
        <f>PEC!G159</f>
        <v>37838.5</v>
      </c>
      <c r="D23" s="36">
        <f>PEC!H159</f>
        <v>37725.5</v>
      </c>
      <c r="E23" s="36">
        <f>PEC!I159</f>
        <v>35165.599999999999</v>
      </c>
      <c r="G23" s="36">
        <f>C23-E23</f>
        <v>2672.9000000000015</v>
      </c>
      <c r="H23" s="37">
        <f>(C23*100/E23)-100</f>
        <v>7.6008940555542921</v>
      </c>
      <c r="J23">
        <f>C23-D23</f>
        <v>113</v>
      </c>
    </row>
    <row r="24" spans="2:10">
      <c r="B24" s="42" t="s">
        <v>170</v>
      </c>
      <c r="C24" s="39">
        <f>SUM(C7:C23)</f>
        <v>313790</v>
      </c>
      <c r="D24" s="39">
        <f>SUM(D7:D23)</f>
        <v>300171.19999999995</v>
      </c>
      <c r="E24" s="39">
        <f>SUM(E7:E23)</f>
        <v>305975.5</v>
      </c>
      <c r="G24" s="36">
        <f>C24-E24</f>
        <v>7814.5</v>
      </c>
      <c r="H24" s="37">
        <f>(C24*100/E24)-100</f>
        <v>2.5539626538726168</v>
      </c>
      <c r="J24">
        <f>C24-D24</f>
        <v>13618.800000000047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